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13_ncr:1_{CE5F98F7-98FA-42F6-80F9-209E25965DAE}" xr6:coauthVersionLast="43" xr6:coauthVersionMax="43" xr10:uidLastSave="{00000000-0000-0000-0000-000000000000}"/>
  <bookViews>
    <workbookView xWindow="-120" yWindow="-120" windowWidth="29040" windowHeight="17640" activeTab="1" xr2:uid="{00000000-000D-0000-FFFF-FFFF00000000}"/>
  </bookViews>
  <sheets>
    <sheet name="Budget 2019-20" sheetId="4" r:id="rId1"/>
    <sheet name="Dist. Dues - history" sheetId="3" r:id="rId2"/>
  </sheets>
  <definedNames>
    <definedName name="_xlnm.Print_Area" localSheetId="0">'Budget 2019-20'!$A$1:$H$203</definedName>
    <definedName name="_xlnm.Print_Area" localSheetId="1">'Dist. Dues - history'!$A$1:$L$21</definedName>
  </definedNames>
  <calcPr calcId="181029"/>
</workbook>
</file>

<file path=xl/calcChain.xml><?xml version="1.0" encoding="utf-8"?>
<calcChain xmlns="http://schemas.openxmlformats.org/spreadsheetml/2006/main">
  <c r="D200" i="4" l="1"/>
  <c r="D161" i="4"/>
  <c r="D157" i="4"/>
  <c r="D152" i="4"/>
  <c r="D142" i="4"/>
  <c r="D134" i="4"/>
  <c r="D126" i="4"/>
  <c r="D106" i="4"/>
  <c r="D107" i="4"/>
  <c r="D34" i="4" l="1"/>
  <c r="E134" i="4" l="1"/>
  <c r="F134" i="4"/>
  <c r="E200" i="4"/>
  <c r="F200" i="4"/>
  <c r="D51" i="4"/>
  <c r="D37" i="4"/>
  <c r="D18" i="4"/>
  <c r="D178" i="4" l="1"/>
  <c r="D172" i="4"/>
  <c r="D167" i="4"/>
  <c r="D164" i="4"/>
  <c r="D201" i="4" l="1"/>
  <c r="E15" i="4" l="1"/>
  <c r="F15" i="4"/>
  <c r="E18" i="4"/>
  <c r="F18" i="4"/>
  <c r="E24" i="4"/>
  <c r="F24" i="4"/>
  <c r="E32" i="4"/>
  <c r="F32" i="4"/>
  <c r="E37" i="4"/>
  <c r="F37" i="4"/>
  <c r="E51" i="4"/>
  <c r="F51" i="4"/>
  <c r="E79" i="4"/>
  <c r="F79" i="4"/>
  <c r="E88" i="4"/>
  <c r="F88" i="4"/>
  <c r="E96" i="4"/>
  <c r="F96" i="4"/>
  <c r="E106" i="4"/>
  <c r="F106" i="4"/>
  <c r="E126" i="4"/>
  <c r="F126" i="4"/>
  <c r="E142" i="4"/>
  <c r="F142" i="4"/>
  <c r="E152" i="4"/>
  <c r="F152" i="4"/>
  <c r="E157" i="4"/>
  <c r="F157" i="4"/>
  <c r="E161" i="4"/>
  <c r="F161" i="4"/>
  <c r="E164" i="4"/>
  <c r="F164" i="4"/>
  <c r="E167" i="4"/>
  <c r="F167" i="4"/>
  <c r="E172" i="4"/>
  <c r="F172" i="4"/>
  <c r="E178" i="4"/>
  <c r="F178" i="4"/>
  <c r="E182" i="4"/>
  <c r="F182" i="4"/>
  <c r="F34" i="4" l="1"/>
  <c r="F54" i="4" s="1"/>
  <c r="E34" i="4"/>
  <c r="F107" i="4"/>
  <c r="F201" i="4" s="1"/>
  <c r="E107" i="4"/>
  <c r="E54" i="4" l="1"/>
  <c r="E201" i="4"/>
  <c r="F203" i="4"/>
  <c r="E203" i="4" l="1"/>
  <c r="C9" i="3"/>
  <c r="H9" i="3"/>
  <c r="I9" i="3"/>
  <c r="J9" i="3"/>
  <c r="K9" i="3"/>
  <c r="L9" i="3"/>
  <c r="G9" i="3"/>
  <c r="D5" i="3" l="1"/>
  <c r="D7" i="3"/>
  <c r="E7" i="3" s="1"/>
  <c r="D14" i="4" s="1"/>
  <c r="D6" i="3"/>
  <c r="D9" i="3" l="1"/>
  <c r="E6" i="3"/>
  <c r="D13" i="4" s="1"/>
  <c r="E5" i="3"/>
  <c r="D12" i="4" s="1"/>
  <c r="D15" i="4" s="1"/>
  <c r="D54" i="4" s="1"/>
  <c r="E9" i="3" l="1"/>
  <c r="D203" i="4"/>
</calcChain>
</file>

<file path=xl/sharedStrings.xml><?xml version="1.0" encoding="utf-8"?>
<sst xmlns="http://schemas.openxmlformats.org/spreadsheetml/2006/main" count="215" uniqueCount="203">
  <si>
    <t>Rotary International District 9500 Inc.</t>
  </si>
  <si>
    <t>Account</t>
  </si>
  <si>
    <t>Income</t>
  </si>
  <si>
    <t>Income from Clubs</t>
  </si>
  <si>
    <t>Dues</t>
  </si>
  <si>
    <t>Conference Levy - Clubs</t>
  </si>
  <si>
    <t>Insurance</t>
  </si>
  <si>
    <t>Total Income from Clubs</t>
  </si>
  <si>
    <t>Income from RI</t>
  </si>
  <si>
    <t>Total Income from RI</t>
  </si>
  <si>
    <t>Income from D9500 Committees</t>
  </si>
  <si>
    <t>RYLA</t>
  </si>
  <si>
    <t>Youth Exchange</t>
  </si>
  <si>
    <t>Conference</t>
  </si>
  <si>
    <t>Total Income from D9500 Committees</t>
  </si>
  <si>
    <t>Income Foundation Fundraising</t>
  </si>
  <si>
    <t>Foundation Fundraising</t>
  </si>
  <si>
    <t>Total Income Foundation Fundraising</t>
  </si>
  <si>
    <t>Other Income</t>
  </si>
  <si>
    <t>DG Changeover</t>
  </si>
  <si>
    <t>International Womens Day</t>
  </si>
  <si>
    <t>Interest Received</t>
  </si>
  <si>
    <t>Rotaract 50th Anniversary registrations</t>
  </si>
  <si>
    <t>Rotary Leadership Institute</t>
  </si>
  <si>
    <t>Sundry Income</t>
  </si>
  <si>
    <t>Alumni Income</t>
  </si>
  <si>
    <t>Foundation Film - Polio Plus Piccadilly</t>
  </si>
  <si>
    <t>DG Expenses Reimbursement</t>
  </si>
  <si>
    <t>Total Other Income</t>
  </si>
  <si>
    <t>Operating Expenses</t>
  </si>
  <si>
    <t>D9500 Committee Expenses</t>
  </si>
  <si>
    <t>YES - Committee - Badges, Banners &amp; Clothing Exp</t>
  </si>
  <si>
    <t>YES - Committee - Chairs Conference - Travel &amp; Accommodation</t>
  </si>
  <si>
    <t>YES - Committee - Print &amp; Stationery Exp</t>
  </si>
  <si>
    <t>YES - Committee - Travel &amp; Accomm Exp</t>
  </si>
  <si>
    <t>YES - Inbound - District Conference Reg &amp; Accomm</t>
  </si>
  <si>
    <t>YES - Inbound Badges, Banners &amp; Clothing</t>
  </si>
  <si>
    <t>YES - Inbound Briefings</t>
  </si>
  <si>
    <t>YES - Inbound Insurance Exp</t>
  </si>
  <si>
    <t>YES - Inbound Sundry Exp</t>
  </si>
  <si>
    <t>YES - Inbound-Rotary Club of Port Lincoln Exp</t>
  </si>
  <si>
    <t>YES - Outbound Badges, Banners &amp; Clothing</t>
  </si>
  <si>
    <t>YES - Outbound Briefings Exp</t>
  </si>
  <si>
    <t>YES - Outbound Insurance Exp</t>
  </si>
  <si>
    <t>YES - Outbound Printing &amp; Stationery Exp</t>
  </si>
  <si>
    <t>YES - Outbound Rotary Youth Exchange Australia</t>
  </si>
  <si>
    <t>YES - Outbound Sundry Exp</t>
  </si>
  <si>
    <t>YES - Outbound Travel Expense</t>
  </si>
  <si>
    <t>YES - Outbound Website Exp</t>
  </si>
  <si>
    <t>Youth Exchange Expense</t>
  </si>
  <si>
    <t>Total Youth Exchange</t>
  </si>
  <si>
    <t>RYLA - Badges, Banners &amp; Clothing</t>
  </si>
  <si>
    <t>RYLA - Celebration Dinner</t>
  </si>
  <si>
    <t>RYLA - Printing &amp; Stationery</t>
  </si>
  <si>
    <t>RYLA - Sundry Expense</t>
  </si>
  <si>
    <t>RYLA - Venue Hire &amp; Assoc Costs</t>
  </si>
  <si>
    <t>RYLA Committee</t>
  </si>
  <si>
    <t>RYLA Expense</t>
  </si>
  <si>
    <t>Total RYLA</t>
  </si>
  <si>
    <t>RYPEN</t>
  </si>
  <si>
    <t>RYPEN - Badges, Banners &amp; Clothing</t>
  </si>
  <si>
    <t>RYPEN - Bus Hire &amp; Entertainment</t>
  </si>
  <si>
    <t>RYPEN - Printing &amp; Stationery</t>
  </si>
  <si>
    <t>RYPEN - Sundry Expense</t>
  </si>
  <si>
    <t>RYPEN - Venue Hire</t>
  </si>
  <si>
    <t>RYPEN Expense</t>
  </si>
  <si>
    <t>Total RYPEN</t>
  </si>
  <si>
    <t>Conference 2016 Expense</t>
  </si>
  <si>
    <t>Conference 2018 &amp; Assoc Expenses</t>
  </si>
  <si>
    <t>Conference 2019 Expenses</t>
  </si>
  <si>
    <t>Conference Donations</t>
  </si>
  <si>
    <t>Total Conference</t>
  </si>
  <si>
    <t>District Management</t>
  </si>
  <si>
    <t>1300 Rotary Phone Advertising</t>
  </si>
  <si>
    <t>AG Expenses</t>
  </si>
  <si>
    <t>Audit Fees</t>
  </si>
  <si>
    <t>Bookkeeping Fees</t>
  </si>
  <si>
    <t>DG Changeover Expense</t>
  </si>
  <si>
    <t>DGE Expenses</t>
  </si>
  <si>
    <t>DGN Expenses</t>
  </si>
  <si>
    <t>Total District Management</t>
  </si>
  <si>
    <t>Alumni Database &amp; Events Expense</t>
  </si>
  <si>
    <t>ARH</t>
  </si>
  <si>
    <t>Banners, Badges &amp; Clothing</t>
  </si>
  <si>
    <t>Committee Exp</t>
  </si>
  <si>
    <t>Depreciation</t>
  </si>
  <si>
    <t>Directories Expense</t>
  </si>
  <si>
    <t>Club &amp; Administration</t>
  </si>
  <si>
    <t>District Awards</t>
  </si>
  <si>
    <t>District History &amp; Records</t>
  </si>
  <si>
    <t>District Property</t>
  </si>
  <si>
    <t>Total Club &amp; Administration</t>
  </si>
  <si>
    <t>Training</t>
  </si>
  <si>
    <t>Future Leaders Seminar</t>
  </si>
  <si>
    <t>Rotary Leadership Institute Expense</t>
  </si>
  <si>
    <t>Total Training</t>
  </si>
  <si>
    <t>Membership</t>
  </si>
  <si>
    <t>Membership Seminar</t>
  </si>
  <si>
    <t>New Clubs Support</t>
  </si>
  <si>
    <t>Total Membership</t>
  </si>
  <si>
    <t>Marketing &amp; Promotions</t>
  </si>
  <si>
    <t>Membership - Club Growth Expense</t>
  </si>
  <si>
    <t>Total Marketing &amp; Promotions</t>
  </si>
  <si>
    <t>Rotary Foundation</t>
  </si>
  <si>
    <t>Foundation Fundraising Expense</t>
  </si>
  <si>
    <t>Total Rotary Foundation</t>
  </si>
  <si>
    <t>Youth</t>
  </si>
  <si>
    <t>Rotaract Expenses</t>
  </si>
  <si>
    <t>Total Youth</t>
  </si>
  <si>
    <t>Service Projects - Vocational - NYSF</t>
  </si>
  <si>
    <t>NYSF</t>
  </si>
  <si>
    <t>Total Service Projects - Vocational - NYSF</t>
  </si>
  <si>
    <t>Community</t>
  </si>
  <si>
    <t>ASCO membership</t>
  </si>
  <si>
    <t>Environmental projects</t>
  </si>
  <si>
    <t>Probus</t>
  </si>
  <si>
    <t>Total Community</t>
  </si>
  <si>
    <t>International</t>
  </si>
  <si>
    <t>International Womens Breakfast</t>
  </si>
  <si>
    <t>Total International</t>
  </si>
  <si>
    <t>Foundation Film Expense</t>
  </si>
  <si>
    <t>Insurance Expense</t>
  </si>
  <si>
    <t>MyBookingManager</t>
  </si>
  <si>
    <t>Website Expenses</t>
  </si>
  <si>
    <t>Office Expenses</t>
  </si>
  <si>
    <t>PayPal Fees</t>
  </si>
  <si>
    <t>Phones</t>
  </si>
  <si>
    <t>Printing &amp; Stationery</t>
  </si>
  <si>
    <t>Secretarial Expenses</t>
  </si>
  <si>
    <t>Sundry Expenses</t>
  </si>
  <si>
    <t>Team Leader - Child Safe Training / DCSI Checks</t>
  </si>
  <si>
    <t>Team leader - Venue Hire &amp; Assoc Costs</t>
  </si>
  <si>
    <t>Trailer Expenses</t>
  </si>
  <si>
    <t>Training Team Rescoures</t>
  </si>
  <si>
    <t>Treasurer Expenses</t>
  </si>
  <si>
    <t>TRF - Centurion</t>
  </si>
  <si>
    <t>Net Profit / Loss</t>
  </si>
  <si>
    <t>Income:</t>
  </si>
  <si>
    <t>2017-18</t>
  </si>
  <si>
    <t>2016-17</t>
  </si>
  <si>
    <t>2015-16</t>
  </si>
  <si>
    <t>2014-15</t>
  </si>
  <si>
    <t>2013-14</t>
  </si>
  <si>
    <t>2012-13</t>
  </si>
  <si>
    <t>Conference Levy</t>
  </si>
  <si>
    <t>Total:</t>
  </si>
  <si>
    <t># Rotarians</t>
  </si>
  <si>
    <t>Breakdown</t>
  </si>
  <si>
    <t>Total</t>
  </si>
  <si>
    <t>Prior years</t>
  </si>
  <si>
    <t>Marketing &amp; Promotion R Image</t>
  </si>
  <si>
    <t xml:space="preserve">Net of GST </t>
  </si>
  <si>
    <t>2019-20</t>
  </si>
  <si>
    <t>Budget preparation - 2019-20  (net of GST)</t>
  </si>
  <si>
    <t>Aust Scout Jamboree Expenses</t>
  </si>
  <si>
    <t>Conference 2020 Expenses</t>
  </si>
  <si>
    <t>Accounting Software Programming</t>
  </si>
  <si>
    <t>Bad Debts</t>
  </si>
  <si>
    <t>DG Expenses (District Approved)</t>
  </si>
  <si>
    <t>Stripe Fees</t>
  </si>
  <si>
    <t>Property</t>
  </si>
  <si>
    <t>DMC Meeting Costs</t>
  </si>
  <si>
    <t>Donations</t>
  </si>
  <si>
    <t>Science &amp; Engineering Challeng</t>
  </si>
  <si>
    <t>Leading Rotary Now (PETS) Expense</t>
  </si>
  <si>
    <t>District Marketing &amp; PR Expens</t>
  </si>
  <si>
    <t>District Fundraising Expenses</t>
  </si>
  <si>
    <t>Bank Charges</t>
  </si>
  <si>
    <t>DG Expenses (RI Guidelines)</t>
  </si>
  <si>
    <t>Total D9500 Committee Expenses</t>
  </si>
  <si>
    <t>Youth Exchange Committee Expenses</t>
  </si>
  <si>
    <t>Unused Accounts</t>
  </si>
  <si>
    <t>Banners &amp; Badges</t>
  </si>
  <si>
    <t>Aust. Scout Jamboree project</t>
  </si>
  <si>
    <t>Conference 2018 refund of Sponsorship</t>
  </si>
  <si>
    <t>Conference 2019 Income</t>
  </si>
  <si>
    <t>Conference 2018 Income</t>
  </si>
  <si>
    <t>Conference Sponsorship</t>
  </si>
  <si>
    <t>YES - Outbound Long Term Payments</t>
  </si>
  <si>
    <t>2019 Overall Budget</t>
  </si>
  <si>
    <t>1. Number of Rotarians</t>
  </si>
  <si>
    <t>Budget 2019-20</t>
  </si>
  <si>
    <t>Actual 2017-18</t>
  </si>
  <si>
    <t>RI DG Allowance 2019-20</t>
  </si>
  <si>
    <t>Accounting Program Fees (Xero &amp; Receipt Bank)</t>
  </si>
  <si>
    <t>Audit Fees - donation</t>
  </si>
  <si>
    <t>Vocational - Team leader costs</t>
  </si>
  <si>
    <t>Team Leader Training Exp (Christchurch)</t>
  </si>
  <si>
    <t>GETS (Christchurch)</t>
  </si>
  <si>
    <t>GETS (Christchurch)  - Council of Legislation</t>
  </si>
  <si>
    <t>Foundation Training</t>
  </si>
  <si>
    <t>Other Expenses</t>
  </si>
  <si>
    <t>Total Other Expenses</t>
  </si>
  <si>
    <t>Total Dist Management - other</t>
  </si>
  <si>
    <r>
      <rPr>
        <b/>
        <sz val="8"/>
        <rFont val="Arial"/>
        <family val="2"/>
      </rPr>
      <t>RYPEN</t>
    </r>
    <r>
      <rPr>
        <sz val="8"/>
        <rFont val="Arial"/>
        <family val="2"/>
      </rPr>
      <t xml:space="preserve"> - Attendees Sponsorship by Clubs</t>
    </r>
  </si>
  <si>
    <t xml:space="preserve">948 
</t>
  </si>
  <si>
    <t>2018-19</t>
  </si>
  <si>
    <t>Conference 2020 Income</t>
  </si>
  <si>
    <t>Roundtable - Specialist training / Team Leader</t>
  </si>
  <si>
    <t>General Administration - Technology Expenses (webmaster)</t>
  </si>
  <si>
    <t>Club Runner (9500</t>
  </si>
  <si>
    <t>Video Conferencing  (Zoom)/ Vimeo &amp; QR Subs</t>
  </si>
  <si>
    <t>Budget  - 2019-20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</si>
</sst>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\(#,##0\)"/>
  </numFmts>
  <fonts count="10" x14ac:knownFonts="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8">
    <xf numFmtId="0" fontId="0" fillId="0" borderId="0" xfId="0"/>
    <xf numFmtId="43" fontId="6" fillId="0" borderId="1" xfId="1" applyFont="1" applyBorder="1"/>
    <xf numFmtId="43" fontId="6" fillId="0" borderId="5" xfId="1" applyFont="1" applyBorder="1"/>
    <xf numFmtId="43" fontId="6" fillId="0" borderId="2" xfId="1" applyFont="1" applyBorder="1"/>
    <xf numFmtId="3" fontId="7" fillId="0" borderId="10" xfId="0" applyNumberFormat="1" applyFont="1" applyBorder="1"/>
    <xf numFmtId="3" fontId="7" fillId="0" borderId="12" xfId="0" applyNumberFormat="1" applyFont="1" applyBorder="1"/>
    <xf numFmtId="3" fontId="6" fillId="0" borderId="6" xfId="0" applyNumberFormat="1" applyFont="1" applyBorder="1"/>
    <xf numFmtId="3" fontId="6" fillId="0" borderId="3" xfId="0" applyNumberFormat="1" applyFont="1" applyBorder="1"/>
    <xf numFmtId="3" fontId="6" fillId="0" borderId="15" xfId="0" applyNumberFormat="1" applyFont="1" applyBorder="1"/>
    <xf numFmtId="3" fontId="7" fillId="0" borderId="15" xfId="0" applyNumberFormat="1" applyFont="1" applyBorder="1"/>
    <xf numFmtId="1" fontId="6" fillId="0" borderId="15" xfId="0" applyNumberFormat="1" applyFont="1" applyBorder="1"/>
    <xf numFmtId="3" fontId="6" fillId="0" borderId="21" xfId="0" applyNumberFormat="1" applyFont="1" applyBorder="1"/>
    <xf numFmtId="3" fontId="6" fillId="0" borderId="22" xfId="0" applyNumberFormat="1" applyFont="1" applyBorder="1"/>
    <xf numFmtId="3" fontId="6" fillId="0" borderId="23" xfId="0" applyNumberFormat="1" applyFont="1" applyBorder="1"/>
    <xf numFmtId="43" fontId="6" fillId="0" borderId="22" xfId="1" applyFont="1" applyBorder="1"/>
    <xf numFmtId="43" fontId="6" fillId="0" borderId="24" xfId="1" applyFont="1" applyBorder="1"/>
    <xf numFmtId="43" fontId="7" fillId="0" borderId="11" xfId="1" applyFont="1" applyBorder="1"/>
    <xf numFmtId="3" fontId="7" fillId="2" borderId="12" xfId="0" applyNumberFormat="1" applyFont="1" applyFill="1" applyBorder="1"/>
    <xf numFmtId="43" fontId="7" fillId="0" borderId="10" xfId="1" applyFont="1" applyBorder="1"/>
    <xf numFmtId="43" fontId="7" fillId="0" borderId="18" xfId="1" applyFont="1" applyBorder="1"/>
    <xf numFmtId="3" fontId="7" fillId="0" borderId="17" xfId="0" applyNumberFormat="1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2" borderId="6" xfId="0" applyNumberFormat="1" applyFont="1" applyFill="1" applyBorder="1"/>
    <xf numFmtId="3" fontId="6" fillId="2" borderId="23" xfId="0" applyNumberFormat="1" applyFont="1" applyFill="1" applyBorder="1"/>
    <xf numFmtId="3" fontId="7" fillId="2" borderId="27" xfId="0" applyNumberFormat="1" applyFont="1" applyFill="1" applyBorder="1"/>
    <xf numFmtId="43" fontId="6" fillId="0" borderId="4" xfId="1" applyFont="1" applyBorder="1"/>
    <xf numFmtId="3" fontId="7" fillId="0" borderId="28" xfId="0" applyNumberFormat="1" applyFont="1" applyBorder="1" applyAlignment="1">
      <alignment horizontal="center" vertical="center"/>
    </xf>
    <xf numFmtId="3" fontId="7" fillId="0" borderId="11" xfId="0" quotePrefix="1" applyNumberFormat="1" applyFont="1" applyBorder="1" applyAlignment="1">
      <alignment horizontal="center"/>
    </xf>
    <xf numFmtId="3" fontId="7" fillId="0" borderId="13" xfId="0" quotePrefix="1" applyNumberFormat="1" applyFont="1" applyBorder="1" applyAlignment="1">
      <alignment horizontal="center"/>
    </xf>
    <xf numFmtId="43" fontId="6" fillId="0" borderId="25" xfId="1" applyFont="1" applyBorder="1"/>
    <xf numFmtId="43" fontId="6" fillId="0" borderId="14" xfId="1" applyFont="1" applyBorder="1"/>
    <xf numFmtId="3" fontId="6" fillId="0" borderId="29" xfId="0" applyNumberFormat="1" applyFont="1" applyBorder="1"/>
    <xf numFmtId="43" fontId="7" fillId="0" borderId="28" xfId="1" applyFont="1" applyBorder="1"/>
    <xf numFmtId="3" fontId="7" fillId="0" borderId="18" xfId="0" applyNumberFormat="1" applyFont="1" applyBorder="1" applyAlignment="1">
      <alignment horizontal="center"/>
    </xf>
    <xf numFmtId="4" fontId="6" fillId="0" borderId="30" xfId="0" applyNumberFormat="1" applyFont="1" applyBorder="1"/>
    <xf numFmtId="4" fontId="6" fillId="0" borderId="26" xfId="0" applyNumberFormat="1" applyFont="1" applyBorder="1"/>
    <xf numFmtId="0" fontId="0" fillId="3" borderId="0" xfId="0" applyFill="1"/>
    <xf numFmtId="0" fontId="0" fillId="2" borderId="0" xfId="0" applyFill="1"/>
    <xf numFmtId="0" fontId="4" fillId="0" borderId="0" xfId="0" applyFont="1"/>
    <xf numFmtId="4" fontId="7" fillId="0" borderId="18" xfId="0" applyNumberFormat="1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38" fontId="0" fillId="0" borderId="0" xfId="0" applyNumberFormat="1" applyFill="1" applyBorder="1"/>
    <xf numFmtId="3" fontId="0" fillId="0" borderId="0" xfId="0" applyNumberFormat="1" applyFill="1" applyBorder="1"/>
    <xf numFmtId="0" fontId="5" fillId="0" borderId="0" xfId="0" applyFont="1" applyFill="1" applyBorder="1"/>
    <xf numFmtId="0" fontId="0" fillId="0" borderId="15" xfId="0" applyBorder="1"/>
    <xf numFmtId="43" fontId="6" fillId="0" borderId="1" xfId="1" applyFont="1" applyFill="1" applyBorder="1"/>
    <xf numFmtId="43" fontId="6" fillId="0" borderId="2" xfId="1" applyFont="1" applyFill="1" applyBorder="1"/>
    <xf numFmtId="3" fontId="6" fillId="0" borderId="22" xfId="0" applyNumberFormat="1" applyFont="1" applyFill="1" applyBorder="1"/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3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1" xfId="0" applyFill="1" applyBorder="1"/>
    <xf numFmtId="0" fontId="0" fillId="0" borderId="1" xfId="0" applyFill="1" applyBorder="1"/>
    <xf numFmtId="0" fontId="2" fillId="0" borderId="3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0" fillId="0" borderId="1" xfId="0" applyNumberFormat="1" applyFill="1" applyBorder="1"/>
    <xf numFmtId="164" fontId="3" fillId="0" borderId="1" xfId="0" applyNumberFormat="1" applyFont="1" applyFill="1" applyBorder="1"/>
    <xf numFmtId="0" fontId="3" fillId="0" borderId="1" xfId="0" applyFont="1" applyFill="1" applyBorder="1"/>
    <xf numFmtId="0" fontId="0" fillId="0" borderId="32" xfId="0" applyFill="1" applyBorder="1"/>
    <xf numFmtId="0" fontId="0" fillId="0" borderId="33" xfId="0" applyFill="1" applyBorder="1"/>
    <xf numFmtId="0" fontId="3" fillId="0" borderId="33" xfId="0" applyFont="1" applyFill="1" applyBorder="1" applyAlignment="1">
      <alignment vertical="center"/>
    </xf>
    <xf numFmtId="164" fontId="3" fillId="0" borderId="33" xfId="0" applyNumberFormat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E656B-F451-4B56-BF8E-5951647625BC}">
  <sheetPr>
    <pageSetUpPr fitToPage="1"/>
  </sheetPr>
  <dimension ref="A1:H1125"/>
  <sheetViews>
    <sheetView showGridLines="0" zoomScale="150" zoomScaleNormal="150" workbookViewId="0">
      <selection activeCell="J24" sqref="J24"/>
    </sheetView>
  </sheetViews>
  <sheetFormatPr defaultColWidth="9.140625" defaultRowHeight="12.75" x14ac:dyDescent="0.2"/>
  <cols>
    <col min="1" max="2" width="1" customWidth="1"/>
    <col min="3" max="3" width="31.5703125" customWidth="1"/>
    <col min="4" max="4" width="8" customWidth="1"/>
    <col min="5" max="5" width="9.28515625" style="37" customWidth="1"/>
    <col min="6" max="6" width="8.5703125" style="38" customWidth="1"/>
    <col min="7" max="7" width="7.5703125" customWidth="1"/>
  </cols>
  <sheetData>
    <row r="1" spans="1:6" ht="25.35" customHeight="1" x14ac:dyDescent="0.2">
      <c r="A1" s="51"/>
      <c r="B1" s="52"/>
      <c r="C1" s="52"/>
      <c r="D1" s="52"/>
      <c r="E1" s="52"/>
      <c r="F1" s="52"/>
    </row>
    <row r="2" spans="1:6" ht="18" customHeight="1" x14ac:dyDescent="0.2">
      <c r="A2" s="53" t="s">
        <v>0</v>
      </c>
      <c r="B2" s="54"/>
      <c r="C2" s="54"/>
      <c r="D2" s="54"/>
      <c r="E2" s="54"/>
      <c r="F2" s="54"/>
    </row>
    <row r="3" spans="1:6" ht="18" customHeight="1" x14ac:dyDescent="0.2">
      <c r="A3" s="53" t="s">
        <v>202</v>
      </c>
      <c r="B3" s="54"/>
      <c r="C3" s="54"/>
      <c r="D3" s="54"/>
      <c r="E3" s="54"/>
      <c r="F3" s="54"/>
    </row>
    <row r="4" spans="1:6" ht="13.35" customHeight="1" x14ac:dyDescent="0.2">
      <c r="A4" s="47"/>
      <c r="B4" s="41"/>
      <c r="C4" s="41"/>
      <c r="D4" s="41"/>
      <c r="E4" s="41"/>
      <c r="F4" s="41"/>
    </row>
    <row r="5" spans="1:6" ht="12.95" customHeight="1" x14ac:dyDescent="0.2">
      <c r="A5" s="55" t="s">
        <v>180</v>
      </c>
      <c r="B5" s="56"/>
      <c r="C5" s="56"/>
      <c r="D5" s="56"/>
      <c r="E5" s="56"/>
      <c r="F5" s="56"/>
    </row>
    <row r="6" spans="1:6" ht="26.1" customHeight="1" x14ac:dyDescent="0.2">
      <c r="A6" s="57" t="s">
        <v>195</v>
      </c>
      <c r="B6" s="58"/>
      <c r="C6" s="58"/>
      <c r="D6" s="58"/>
      <c r="E6" s="58"/>
      <c r="F6" s="58"/>
    </row>
    <row r="7" spans="1:6" ht="13.35" customHeight="1" x14ac:dyDescent="0.2">
      <c r="A7" s="47"/>
      <c r="B7" s="41"/>
      <c r="C7" s="41"/>
      <c r="D7" s="41"/>
      <c r="E7" s="41"/>
      <c r="F7" s="41"/>
    </row>
    <row r="8" spans="1:6" ht="31.5" customHeight="1" x14ac:dyDescent="0.2">
      <c r="A8" s="71"/>
      <c r="B8" s="72"/>
      <c r="C8" s="73" t="s">
        <v>1</v>
      </c>
      <c r="D8" s="74" t="s">
        <v>181</v>
      </c>
      <c r="E8" s="74" t="s">
        <v>179</v>
      </c>
      <c r="F8" s="74" t="s">
        <v>182</v>
      </c>
    </row>
    <row r="9" spans="1:6" ht="13.35" customHeight="1" x14ac:dyDescent="0.2">
      <c r="A9" s="75"/>
      <c r="B9" s="76"/>
      <c r="C9" s="76"/>
      <c r="D9" s="76"/>
      <c r="E9" s="76"/>
      <c r="F9" s="76"/>
    </row>
    <row r="10" spans="1:6" ht="12.95" customHeight="1" x14ac:dyDescent="0.2">
      <c r="A10" s="77" t="s">
        <v>2</v>
      </c>
      <c r="B10" s="78"/>
      <c r="C10" s="78"/>
      <c r="D10" s="78"/>
      <c r="E10" s="78"/>
      <c r="F10" s="78"/>
    </row>
    <row r="11" spans="1:6" ht="10.5" customHeight="1" x14ac:dyDescent="0.2">
      <c r="A11" s="79"/>
      <c r="B11" s="80" t="s">
        <v>3</v>
      </c>
      <c r="C11" s="80"/>
      <c r="D11" s="80"/>
      <c r="E11" s="80"/>
      <c r="F11" s="80"/>
    </row>
    <row r="12" spans="1:6" ht="10.5" customHeight="1" x14ac:dyDescent="0.2">
      <c r="A12" s="75"/>
      <c r="B12" s="76"/>
      <c r="C12" s="81" t="s">
        <v>4</v>
      </c>
      <c r="D12" s="82">
        <f>'Dist. Dues - history'!E5</f>
        <v>45030</v>
      </c>
      <c r="E12" s="83">
        <v>40909</v>
      </c>
      <c r="F12" s="83">
        <v>42001.38</v>
      </c>
    </row>
    <row r="13" spans="1:6" ht="10.5" customHeight="1" x14ac:dyDescent="0.2">
      <c r="A13" s="75"/>
      <c r="B13" s="76"/>
      <c r="C13" s="81" t="s">
        <v>5</v>
      </c>
      <c r="D13" s="82">
        <f>'Dist. Dues - history'!E6</f>
        <v>8187.272727272727</v>
      </c>
      <c r="E13" s="83">
        <v>9091</v>
      </c>
      <c r="F13" s="83">
        <v>9336.35</v>
      </c>
    </row>
    <row r="14" spans="1:6" ht="10.5" customHeight="1" x14ac:dyDescent="0.2">
      <c r="A14" s="75"/>
      <c r="B14" s="76"/>
      <c r="C14" s="81" t="s">
        <v>6</v>
      </c>
      <c r="D14" s="82">
        <f>'Dist. Dues - history'!E7</f>
        <v>28655.454545454544</v>
      </c>
      <c r="E14" s="83">
        <v>31818</v>
      </c>
      <c r="F14" s="83">
        <v>26010</v>
      </c>
    </row>
    <row r="15" spans="1:6" ht="10.5" customHeight="1" x14ac:dyDescent="0.2">
      <c r="A15" s="75"/>
      <c r="B15" s="72" t="s">
        <v>7</v>
      </c>
      <c r="C15" s="76"/>
      <c r="D15" s="84">
        <f>SUM(D12:D14)</f>
        <v>81872.727272727265</v>
      </c>
      <c r="E15" s="85">
        <f>SUM(E12:E14)</f>
        <v>81818</v>
      </c>
      <c r="F15" s="85">
        <f>SUM(F12:F14)</f>
        <v>77347.73</v>
      </c>
    </row>
    <row r="16" spans="1:6" ht="10.5" customHeight="1" x14ac:dyDescent="0.2">
      <c r="A16" s="79"/>
      <c r="B16" s="80" t="s">
        <v>8</v>
      </c>
      <c r="C16" s="80"/>
      <c r="D16" s="80"/>
      <c r="E16" s="80"/>
      <c r="F16" s="80"/>
    </row>
    <row r="17" spans="1:6" ht="10.5" customHeight="1" x14ac:dyDescent="0.2">
      <c r="A17" s="75"/>
      <c r="B17" s="76"/>
      <c r="C17" s="81" t="s">
        <v>183</v>
      </c>
      <c r="D17" s="82">
        <v>45747</v>
      </c>
      <c r="E17" s="83">
        <v>40982</v>
      </c>
      <c r="F17" s="83">
        <v>40894</v>
      </c>
    </row>
    <row r="18" spans="1:6" ht="10.5" customHeight="1" x14ac:dyDescent="0.2">
      <c r="A18" s="75"/>
      <c r="B18" s="72" t="s">
        <v>9</v>
      </c>
      <c r="C18" s="76"/>
      <c r="D18" s="84">
        <f>SUM(D17)</f>
        <v>45747</v>
      </c>
      <c r="E18" s="85">
        <f>E17</f>
        <v>40982</v>
      </c>
      <c r="F18" s="85">
        <f>F17</f>
        <v>40894</v>
      </c>
    </row>
    <row r="19" spans="1:6" ht="10.5" customHeight="1" x14ac:dyDescent="0.2">
      <c r="A19" s="79"/>
      <c r="B19" s="80" t="s">
        <v>10</v>
      </c>
      <c r="C19" s="80"/>
      <c r="D19" s="80"/>
      <c r="E19" s="80"/>
      <c r="F19" s="80"/>
    </row>
    <row r="20" spans="1:6" ht="10.5" customHeight="1" x14ac:dyDescent="0.2">
      <c r="A20" s="75"/>
      <c r="B20" s="76"/>
      <c r="C20" s="72" t="s">
        <v>11</v>
      </c>
      <c r="D20" s="86">
        <v>25000</v>
      </c>
      <c r="E20" s="85">
        <v>30000</v>
      </c>
      <c r="F20" s="85">
        <v>28841.79</v>
      </c>
    </row>
    <row r="21" spans="1:6" ht="10.5" customHeight="1" x14ac:dyDescent="0.2">
      <c r="A21" s="79"/>
      <c r="B21" s="87"/>
      <c r="C21" s="80" t="s">
        <v>12</v>
      </c>
      <c r="D21" s="80"/>
      <c r="E21" s="80"/>
      <c r="F21" s="80"/>
    </row>
    <row r="22" spans="1:6" ht="10.5" customHeight="1" x14ac:dyDescent="0.2">
      <c r="A22" s="75"/>
      <c r="B22" s="76"/>
      <c r="C22" s="81" t="s">
        <v>178</v>
      </c>
      <c r="D22" s="82">
        <v>34000</v>
      </c>
      <c r="E22" s="83">
        <v>0</v>
      </c>
      <c r="F22" s="83">
        <v>54860.57</v>
      </c>
    </row>
    <row r="23" spans="1:6" ht="10.5" customHeight="1" x14ac:dyDescent="0.2">
      <c r="A23" s="75"/>
      <c r="B23" s="76"/>
      <c r="C23" s="81" t="s">
        <v>12</v>
      </c>
      <c r="D23" s="82">
        <v>0</v>
      </c>
      <c r="E23" s="83">
        <v>54400</v>
      </c>
      <c r="F23" s="83">
        <v>0</v>
      </c>
    </row>
    <row r="24" spans="1:6" ht="10.5" customHeight="1" x14ac:dyDescent="0.2">
      <c r="A24" s="75"/>
      <c r="B24" s="76"/>
      <c r="C24" s="72" t="s">
        <v>50</v>
      </c>
      <c r="D24" s="86">
        <v>34000</v>
      </c>
      <c r="E24" s="85">
        <f>SUM(E22:E23)</f>
        <v>54400</v>
      </c>
      <c r="F24" s="85">
        <f>SUM(F22:F23)</f>
        <v>54860.57</v>
      </c>
    </row>
    <row r="25" spans="1:6" ht="10.5" customHeight="1" x14ac:dyDescent="0.2">
      <c r="A25" s="75"/>
      <c r="B25" s="76"/>
      <c r="C25" s="72"/>
      <c r="D25" s="86"/>
      <c r="E25" s="85"/>
      <c r="F25" s="85"/>
    </row>
    <row r="26" spans="1:6" ht="10.5" customHeight="1" x14ac:dyDescent="0.2">
      <c r="A26" s="75"/>
      <c r="B26" s="76"/>
      <c r="C26" s="81" t="s">
        <v>194</v>
      </c>
      <c r="D26" s="86">
        <v>15000</v>
      </c>
      <c r="E26" s="85">
        <v>15000</v>
      </c>
      <c r="F26" s="85">
        <v>12090.87</v>
      </c>
    </row>
    <row r="27" spans="1:6" ht="10.5" customHeight="1" x14ac:dyDescent="0.2">
      <c r="A27" s="79"/>
      <c r="B27" s="87"/>
      <c r="C27" s="80" t="s">
        <v>13</v>
      </c>
      <c r="D27" s="80"/>
      <c r="E27" s="80"/>
      <c r="F27" s="80"/>
    </row>
    <row r="28" spans="1:6" ht="10.5" customHeight="1" x14ac:dyDescent="0.2">
      <c r="A28" s="75"/>
      <c r="B28" s="76"/>
      <c r="C28" s="81" t="s">
        <v>177</v>
      </c>
      <c r="D28" s="82">
        <v>15000</v>
      </c>
      <c r="E28" s="83">
        <v>0</v>
      </c>
      <c r="F28" s="83">
        <v>11000</v>
      </c>
    </row>
    <row r="29" spans="1:6" ht="10.5" customHeight="1" x14ac:dyDescent="0.2">
      <c r="A29" s="75"/>
      <c r="B29" s="76"/>
      <c r="C29" s="81" t="s">
        <v>176</v>
      </c>
      <c r="D29" s="82">
        <v>0</v>
      </c>
      <c r="E29" s="83">
        <v>0</v>
      </c>
      <c r="F29" s="83">
        <v>182737.41</v>
      </c>
    </row>
    <row r="30" spans="1:6" ht="10.5" customHeight="1" x14ac:dyDescent="0.2">
      <c r="A30" s="75"/>
      <c r="B30" s="76"/>
      <c r="C30" s="81" t="s">
        <v>175</v>
      </c>
      <c r="D30" s="42"/>
      <c r="E30" s="83">
        <v>76481</v>
      </c>
      <c r="F30" s="83">
        <v>8340.2199999999993</v>
      </c>
    </row>
    <row r="31" spans="1:6" ht="10.5" customHeight="1" x14ac:dyDescent="0.2">
      <c r="A31" s="75"/>
      <c r="B31" s="76"/>
      <c r="C31" s="81" t="s">
        <v>197</v>
      </c>
      <c r="D31" s="82">
        <v>62000</v>
      </c>
      <c r="E31" s="83"/>
      <c r="F31" s="83"/>
    </row>
    <row r="32" spans="1:6" ht="10.5" customHeight="1" x14ac:dyDescent="0.2">
      <c r="A32" s="75"/>
      <c r="B32" s="76"/>
      <c r="C32" s="72" t="s">
        <v>71</v>
      </c>
      <c r="D32" s="86">
        <v>77000</v>
      </c>
      <c r="E32" s="85">
        <f>SUM(E28:E30)</f>
        <v>76481</v>
      </c>
      <c r="F32" s="85">
        <f>SUM(F28:F30)</f>
        <v>202077.63</v>
      </c>
    </row>
    <row r="33" spans="1:6" ht="10.5" customHeight="1" x14ac:dyDescent="0.2">
      <c r="A33" s="75"/>
      <c r="B33" s="76"/>
      <c r="C33" s="81" t="s">
        <v>174</v>
      </c>
      <c r="D33" s="82">
        <v>0</v>
      </c>
      <c r="E33" s="83">
        <v>0</v>
      </c>
      <c r="F33" s="83">
        <v>10000</v>
      </c>
    </row>
    <row r="34" spans="1:6" ht="10.5" customHeight="1" x14ac:dyDescent="0.2">
      <c r="A34" s="75"/>
      <c r="B34" s="72" t="s">
        <v>14</v>
      </c>
      <c r="C34" s="76"/>
      <c r="D34" s="88">
        <f>D20+D24+D26+D32+D33</f>
        <v>151000</v>
      </c>
      <c r="E34" s="88">
        <f t="shared" ref="E34:F34" si="0">E20+E24+E26+E32+E33</f>
        <v>175881</v>
      </c>
      <c r="F34" s="88">
        <f t="shared" si="0"/>
        <v>307870.86</v>
      </c>
    </row>
    <row r="35" spans="1:6" ht="10.5" customHeight="1" x14ac:dyDescent="0.2">
      <c r="A35" s="79"/>
      <c r="B35" s="80" t="s">
        <v>15</v>
      </c>
      <c r="C35" s="80"/>
      <c r="D35" s="80"/>
      <c r="E35" s="80"/>
      <c r="F35" s="80"/>
    </row>
    <row r="36" spans="1:6" ht="10.5" customHeight="1" x14ac:dyDescent="0.2">
      <c r="A36" s="75"/>
      <c r="B36" s="76"/>
      <c r="C36" s="81" t="s">
        <v>16</v>
      </c>
      <c r="D36" s="82">
        <v>5000</v>
      </c>
      <c r="E36" s="83">
        <v>5000</v>
      </c>
      <c r="F36" s="83">
        <v>2788</v>
      </c>
    </row>
    <row r="37" spans="1:6" ht="10.5" customHeight="1" x14ac:dyDescent="0.2">
      <c r="A37" s="75"/>
      <c r="B37" s="72" t="s">
        <v>17</v>
      </c>
      <c r="C37" s="76"/>
      <c r="D37" s="84">
        <f>SUM(D36)</f>
        <v>5000</v>
      </c>
      <c r="E37" s="85">
        <f>E36</f>
        <v>5000</v>
      </c>
      <c r="F37" s="85">
        <f>F36</f>
        <v>2788</v>
      </c>
    </row>
    <row r="38" spans="1:6" ht="10.5" customHeight="1" x14ac:dyDescent="0.2">
      <c r="A38" s="79"/>
      <c r="B38" s="80" t="s">
        <v>18</v>
      </c>
      <c r="C38" s="80"/>
      <c r="D38" s="80"/>
      <c r="E38" s="80"/>
      <c r="F38" s="80"/>
    </row>
    <row r="39" spans="1:6" ht="10.5" customHeight="1" x14ac:dyDescent="0.2">
      <c r="A39" s="79"/>
      <c r="B39" s="87"/>
      <c r="C39" s="89" t="s">
        <v>185</v>
      </c>
      <c r="D39" s="90">
        <v>3000</v>
      </c>
      <c r="E39" s="89">
        <v>0</v>
      </c>
      <c r="F39" s="89">
        <v>0</v>
      </c>
    </row>
    <row r="40" spans="1:6" ht="10.5" customHeight="1" x14ac:dyDescent="0.2">
      <c r="A40" s="75"/>
      <c r="B40" s="76"/>
      <c r="C40" s="81" t="s">
        <v>19</v>
      </c>
      <c r="D40" s="82">
        <v>5500</v>
      </c>
      <c r="E40" s="83">
        <v>5500</v>
      </c>
      <c r="F40" s="83">
        <v>-78.27</v>
      </c>
    </row>
    <row r="41" spans="1:6" ht="10.5" customHeight="1" x14ac:dyDescent="0.2">
      <c r="A41" s="75"/>
      <c r="B41" s="76"/>
      <c r="C41" s="81" t="s">
        <v>20</v>
      </c>
      <c r="D41" s="82">
        <v>0</v>
      </c>
      <c r="E41" s="83">
        <v>7500</v>
      </c>
      <c r="F41" s="83">
        <v>9257.5499999999993</v>
      </c>
    </row>
    <row r="42" spans="1:6" ht="10.5" customHeight="1" x14ac:dyDescent="0.2">
      <c r="A42" s="75"/>
      <c r="B42" s="76"/>
      <c r="C42" s="81" t="s">
        <v>21</v>
      </c>
      <c r="D42" s="82">
        <v>5000</v>
      </c>
      <c r="E42" s="83">
        <v>4000</v>
      </c>
      <c r="F42" s="83">
        <v>6078.62</v>
      </c>
    </row>
    <row r="43" spans="1:6" ht="10.5" customHeight="1" x14ac:dyDescent="0.2">
      <c r="A43" s="75"/>
      <c r="B43" s="76"/>
      <c r="C43" s="81" t="s">
        <v>22</v>
      </c>
      <c r="D43" s="82">
        <v>0</v>
      </c>
      <c r="E43" s="83">
        <v>0</v>
      </c>
      <c r="F43" s="83">
        <v>9899.0300000000007</v>
      </c>
    </row>
    <row r="44" spans="1:6" ht="10.5" customHeight="1" x14ac:dyDescent="0.2">
      <c r="A44" s="75"/>
      <c r="B44" s="76"/>
      <c r="C44" s="81" t="s">
        <v>23</v>
      </c>
      <c r="D44" s="82">
        <v>0</v>
      </c>
      <c r="E44" s="83">
        <v>1000</v>
      </c>
      <c r="F44" s="83">
        <v>1261.83</v>
      </c>
    </row>
    <row r="45" spans="1:6" ht="10.5" customHeight="1" x14ac:dyDescent="0.2">
      <c r="A45" s="75"/>
      <c r="B45" s="76"/>
      <c r="C45" s="81" t="s">
        <v>24</v>
      </c>
      <c r="D45" s="82">
        <v>0</v>
      </c>
      <c r="E45" s="83">
        <v>3800</v>
      </c>
      <c r="F45" s="83">
        <v>94.75</v>
      </c>
    </row>
    <row r="46" spans="1:6" ht="10.5" customHeight="1" x14ac:dyDescent="0.2">
      <c r="A46" s="75"/>
      <c r="B46" s="76"/>
      <c r="C46" s="81" t="s">
        <v>173</v>
      </c>
      <c r="D46" s="82">
        <v>0</v>
      </c>
      <c r="E46" s="83">
        <v>0</v>
      </c>
      <c r="F46" s="83">
        <v>0</v>
      </c>
    </row>
    <row r="47" spans="1:6" ht="10.5" customHeight="1" x14ac:dyDescent="0.2">
      <c r="A47" s="75"/>
      <c r="B47" s="76"/>
      <c r="C47" s="81" t="s">
        <v>25</v>
      </c>
      <c r="D47" s="82">
        <v>0</v>
      </c>
      <c r="E47" s="83">
        <v>450</v>
      </c>
      <c r="F47" s="83">
        <v>0</v>
      </c>
    </row>
    <row r="48" spans="1:6" ht="10.5" customHeight="1" x14ac:dyDescent="0.2">
      <c r="A48" s="75"/>
      <c r="B48" s="76"/>
      <c r="C48" s="81" t="s">
        <v>172</v>
      </c>
      <c r="D48" s="82">
        <v>0</v>
      </c>
      <c r="E48" s="83">
        <v>0</v>
      </c>
      <c r="F48" s="83">
        <v>0</v>
      </c>
    </row>
    <row r="49" spans="1:6" ht="10.5" customHeight="1" x14ac:dyDescent="0.2">
      <c r="A49" s="75"/>
      <c r="B49" s="76"/>
      <c r="C49" s="81" t="s">
        <v>26</v>
      </c>
      <c r="D49" s="82">
        <v>0</v>
      </c>
      <c r="E49" s="83">
        <v>0</v>
      </c>
      <c r="F49" s="83">
        <v>1640.55</v>
      </c>
    </row>
    <row r="50" spans="1:6" ht="10.5" customHeight="1" x14ac:dyDescent="0.2">
      <c r="A50" s="75"/>
      <c r="B50" s="76"/>
      <c r="C50" s="81" t="s">
        <v>27</v>
      </c>
      <c r="D50" s="82">
        <v>0</v>
      </c>
      <c r="E50" s="83">
        <v>0</v>
      </c>
      <c r="F50" s="83">
        <v>11275.34</v>
      </c>
    </row>
    <row r="51" spans="1:6" ht="10.5" customHeight="1" x14ac:dyDescent="0.2">
      <c r="A51" s="75"/>
      <c r="B51" s="72" t="s">
        <v>28</v>
      </c>
      <c r="C51" s="76"/>
      <c r="D51" s="84">
        <f>SUM(D39:D50)</f>
        <v>13500</v>
      </c>
      <c r="E51" s="85">
        <f>SUM(E40:E50)</f>
        <v>22250</v>
      </c>
      <c r="F51" s="85">
        <f>SUM(F40:F50)</f>
        <v>39429.4</v>
      </c>
    </row>
    <row r="52" spans="1:6" ht="10.5" customHeight="1" x14ac:dyDescent="0.2">
      <c r="A52" s="75"/>
      <c r="B52" s="76"/>
      <c r="C52" s="81" t="s">
        <v>171</v>
      </c>
      <c r="D52" s="82">
        <v>0</v>
      </c>
      <c r="E52" s="83">
        <v>0</v>
      </c>
      <c r="F52" s="83">
        <v>3659.46</v>
      </c>
    </row>
    <row r="53" spans="1:6" ht="13.35" customHeight="1" x14ac:dyDescent="0.2">
      <c r="A53" s="75"/>
      <c r="B53" s="76"/>
      <c r="C53" s="76"/>
      <c r="D53" s="91"/>
      <c r="E53" s="76"/>
      <c r="F53" s="76"/>
    </row>
    <row r="54" spans="1:6" ht="10.5" customHeight="1" x14ac:dyDescent="0.2">
      <c r="A54" s="75"/>
      <c r="B54" s="76"/>
      <c r="C54" s="72" t="s">
        <v>2</v>
      </c>
      <c r="D54" s="85">
        <f>SUM(D15,D18,D34,D37,D51:D52)</f>
        <v>297119.72727272729</v>
      </c>
      <c r="E54" s="85">
        <f t="shared" ref="E54:F54" si="1">SUM(E15,E18,E34,E37,E51:E52)</f>
        <v>325931</v>
      </c>
      <c r="F54" s="85">
        <f t="shared" si="1"/>
        <v>471989.45</v>
      </c>
    </row>
    <row r="55" spans="1:6" ht="13.35" customHeight="1" x14ac:dyDescent="0.2">
      <c r="A55" s="75"/>
      <c r="B55" s="76"/>
      <c r="C55" s="76"/>
      <c r="D55" s="76"/>
      <c r="E55" s="76"/>
      <c r="F55" s="76"/>
    </row>
    <row r="56" spans="1:6" ht="12.95" customHeight="1" x14ac:dyDescent="0.2">
      <c r="A56" s="77" t="s">
        <v>29</v>
      </c>
      <c r="B56" s="78"/>
      <c r="C56" s="78"/>
      <c r="D56" s="78"/>
      <c r="E56" s="78"/>
      <c r="F56" s="78"/>
    </row>
    <row r="57" spans="1:6" ht="10.5" customHeight="1" x14ac:dyDescent="0.2">
      <c r="A57" s="79"/>
      <c r="B57" s="80" t="s">
        <v>30</v>
      </c>
      <c r="C57" s="80"/>
      <c r="D57" s="80"/>
      <c r="E57" s="80"/>
      <c r="F57" s="80"/>
    </row>
    <row r="58" spans="1:6" ht="10.5" customHeight="1" x14ac:dyDescent="0.2">
      <c r="A58" s="79"/>
      <c r="B58" s="87"/>
      <c r="C58" s="80" t="s">
        <v>12</v>
      </c>
      <c r="D58" s="80"/>
      <c r="E58" s="80"/>
      <c r="F58" s="80"/>
    </row>
    <row r="59" spans="1:6" ht="10.5" customHeight="1" x14ac:dyDescent="0.2">
      <c r="A59" s="75"/>
      <c r="B59" s="76"/>
      <c r="C59" s="81" t="s">
        <v>31</v>
      </c>
      <c r="D59" s="82"/>
      <c r="E59" s="83">
        <v>1200</v>
      </c>
      <c r="F59" s="83">
        <v>0</v>
      </c>
    </row>
    <row r="60" spans="1:6" ht="10.5" customHeight="1" x14ac:dyDescent="0.2">
      <c r="A60" s="75"/>
      <c r="B60" s="76"/>
      <c r="C60" s="81" t="s">
        <v>32</v>
      </c>
      <c r="D60" s="82"/>
      <c r="E60" s="83">
        <v>1600</v>
      </c>
      <c r="F60" s="83">
        <v>2160.91</v>
      </c>
    </row>
    <row r="61" spans="1:6" ht="10.5" customHeight="1" x14ac:dyDescent="0.2">
      <c r="A61" s="75"/>
      <c r="B61" s="76"/>
      <c r="C61" s="81" t="s">
        <v>33</v>
      </c>
      <c r="D61" s="82"/>
      <c r="E61" s="83">
        <v>1700</v>
      </c>
      <c r="F61" s="83">
        <v>0</v>
      </c>
    </row>
    <row r="62" spans="1:6" ht="10.5" customHeight="1" x14ac:dyDescent="0.2">
      <c r="A62" s="75"/>
      <c r="B62" s="76"/>
      <c r="C62" s="81" t="s">
        <v>34</v>
      </c>
      <c r="D62" s="82"/>
      <c r="E62" s="83">
        <v>1400</v>
      </c>
      <c r="F62" s="83">
        <v>0</v>
      </c>
    </row>
    <row r="63" spans="1:6" ht="10.5" customHeight="1" x14ac:dyDescent="0.2">
      <c r="A63" s="75"/>
      <c r="B63" s="76"/>
      <c r="C63" s="81" t="s">
        <v>35</v>
      </c>
      <c r="D63" s="82"/>
      <c r="E63" s="83">
        <v>1300</v>
      </c>
      <c r="F63" s="83">
        <v>600</v>
      </c>
    </row>
    <row r="64" spans="1:6" ht="10.5" customHeight="1" x14ac:dyDescent="0.2">
      <c r="A64" s="75"/>
      <c r="B64" s="76"/>
      <c r="C64" s="81" t="s">
        <v>36</v>
      </c>
      <c r="D64" s="82"/>
      <c r="E64" s="83">
        <v>200</v>
      </c>
      <c r="F64" s="83">
        <v>0</v>
      </c>
    </row>
    <row r="65" spans="1:7" ht="10.5" customHeight="1" x14ac:dyDescent="0.2">
      <c r="A65" s="75"/>
      <c r="B65" s="76"/>
      <c r="C65" s="81" t="s">
        <v>37</v>
      </c>
      <c r="D65" s="82"/>
      <c r="E65" s="83">
        <v>1000</v>
      </c>
      <c r="F65" s="83">
        <v>0</v>
      </c>
    </row>
    <row r="66" spans="1:7" ht="10.5" customHeight="1" x14ac:dyDescent="0.2">
      <c r="A66" s="75"/>
      <c r="B66" s="76"/>
      <c r="C66" s="81" t="s">
        <v>38</v>
      </c>
      <c r="D66" s="82"/>
      <c r="E66" s="83">
        <v>500</v>
      </c>
      <c r="F66" s="83">
        <v>522</v>
      </c>
    </row>
    <row r="67" spans="1:7" ht="10.5" customHeight="1" x14ac:dyDescent="0.2">
      <c r="A67" s="75"/>
      <c r="B67" s="76"/>
      <c r="C67" s="81" t="s">
        <v>39</v>
      </c>
      <c r="D67" s="82"/>
      <c r="E67" s="83">
        <v>1000</v>
      </c>
      <c r="F67" s="83">
        <v>317.32</v>
      </c>
    </row>
    <row r="68" spans="1:7" ht="10.5" customHeight="1" x14ac:dyDescent="0.2">
      <c r="A68" s="75"/>
      <c r="B68" s="76"/>
      <c r="C68" s="81" t="s">
        <v>40</v>
      </c>
      <c r="D68" s="82"/>
      <c r="E68" s="83">
        <v>1000</v>
      </c>
      <c r="F68" s="83">
        <v>0</v>
      </c>
    </row>
    <row r="69" spans="1:7" ht="10.5" customHeight="1" x14ac:dyDescent="0.2">
      <c r="A69" s="75"/>
      <c r="B69" s="76"/>
      <c r="C69" s="81" t="s">
        <v>41</v>
      </c>
      <c r="D69" s="82"/>
      <c r="E69" s="83">
        <v>2300</v>
      </c>
      <c r="F69" s="83">
        <v>1580</v>
      </c>
    </row>
    <row r="70" spans="1:7" ht="10.5" customHeight="1" x14ac:dyDescent="0.2">
      <c r="A70" s="75"/>
      <c r="B70" s="76"/>
      <c r="C70" s="81" t="s">
        <v>42</v>
      </c>
      <c r="D70" s="82"/>
      <c r="E70" s="83">
        <v>6000</v>
      </c>
      <c r="F70" s="83">
        <v>1029.21</v>
      </c>
    </row>
    <row r="71" spans="1:7" ht="10.5" customHeight="1" x14ac:dyDescent="0.2">
      <c r="A71" s="75"/>
      <c r="B71" s="76"/>
      <c r="C71" s="81" t="s">
        <v>43</v>
      </c>
      <c r="D71" s="82"/>
      <c r="E71" s="83">
        <v>4300</v>
      </c>
      <c r="F71" s="83">
        <v>4524</v>
      </c>
      <c r="G71" s="39"/>
    </row>
    <row r="72" spans="1:7" ht="10.5" customHeight="1" x14ac:dyDescent="0.2">
      <c r="A72" s="75"/>
      <c r="B72" s="76"/>
      <c r="C72" s="81" t="s">
        <v>44</v>
      </c>
      <c r="D72" s="82"/>
      <c r="E72" s="83">
        <v>700</v>
      </c>
      <c r="F72" s="83">
        <v>760.37</v>
      </c>
    </row>
    <row r="73" spans="1:7" ht="10.5" customHeight="1" x14ac:dyDescent="0.2">
      <c r="A73" s="75"/>
      <c r="B73" s="76"/>
      <c r="C73" s="81" t="s">
        <v>45</v>
      </c>
      <c r="D73" s="82"/>
      <c r="E73" s="83">
        <v>800</v>
      </c>
      <c r="F73" s="83">
        <v>615.91</v>
      </c>
    </row>
    <row r="74" spans="1:7" ht="10.5" customHeight="1" x14ac:dyDescent="0.2">
      <c r="A74" s="75"/>
      <c r="B74" s="76"/>
      <c r="C74" s="81" t="s">
        <v>46</v>
      </c>
      <c r="D74" s="82"/>
      <c r="E74" s="83">
        <v>800</v>
      </c>
      <c r="F74" s="83">
        <v>0</v>
      </c>
    </row>
    <row r="75" spans="1:7" ht="10.5" customHeight="1" x14ac:dyDescent="0.2">
      <c r="A75" s="75"/>
      <c r="B75" s="76"/>
      <c r="C75" s="81" t="s">
        <v>47</v>
      </c>
      <c r="D75" s="82"/>
      <c r="E75" s="83">
        <v>27600</v>
      </c>
      <c r="F75" s="83">
        <v>25404.55</v>
      </c>
    </row>
    <row r="76" spans="1:7" ht="10.5" customHeight="1" x14ac:dyDescent="0.2">
      <c r="A76" s="75"/>
      <c r="B76" s="76"/>
      <c r="C76" s="81" t="s">
        <v>48</v>
      </c>
      <c r="D76" s="82"/>
      <c r="E76" s="83">
        <v>1000</v>
      </c>
      <c r="F76" s="83">
        <v>0</v>
      </c>
    </row>
    <row r="77" spans="1:7" ht="10.5" customHeight="1" x14ac:dyDescent="0.2">
      <c r="A77" s="75"/>
      <c r="B77" s="76"/>
      <c r="C77" s="81" t="s">
        <v>170</v>
      </c>
      <c r="D77" s="82"/>
      <c r="E77" s="83">
        <v>0</v>
      </c>
      <c r="F77" s="83">
        <v>866.1</v>
      </c>
    </row>
    <row r="78" spans="1:7" ht="10.5" customHeight="1" x14ac:dyDescent="0.2">
      <c r="A78" s="75"/>
      <c r="B78" s="76"/>
      <c r="C78" s="81" t="s">
        <v>49</v>
      </c>
      <c r="D78" s="82"/>
      <c r="E78" s="83">
        <v>0</v>
      </c>
      <c r="F78" s="83">
        <v>73.64</v>
      </c>
    </row>
    <row r="79" spans="1:7" ht="10.5" customHeight="1" x14ac:dyDescent="0.2">
      <c r="A79" s="75"/>
      <c r="B79" s="76"/>
      <c r="C79" s="72" t="s">
        <v>50</v>
      </c>
      <c r="D79" s="86">
        <v>34000</v>
      </c>
      <c r="E79" s="85">
        <f>SUM(E59:E78)</f>
        <v>54400</v>
      </c>
      <c r="F79" s="85">
        <f>SUM(F59:F78)</f>
        <v>38454.009999999995</v>
      </c>
    </row>
    <row r="80" spans="1:7" ht="10.5" customHeight="1" x14ac:dyDescent="0.2">
      <c r="A80" s="79"/>
      <c r="B80" s="87"/>
      <c r="C80" s="80" t="s">
        <v>11</v>
      </c>
      <c r="D80" s="80"/>
      <c r="E80" s="80"/>
      <c r="F80" s="80"/>
    </row>
    <row r="81" spans="1:6" ht="10.5" customHeight="1" x14ac:dyDescent="0.2">
      <c r="A81" s="75"/>
      <c r="B81" s="76"/>
      <c r="C81" s="81" t="s">
        <v>51</v>
      </c>
      <c r="D81" s="82"/>
      <c r="E81" s="83">
        <v>0</v>
      </c>
      <c r="F81" s="83">
        <v>3088.05</v>
      </c>
    </row>
    <row r="82" spans="1:6" ht="10.5" customHeight="1" x14ac:dyDescent="0.2">
      <c r="A82" s="75"/>
      <c r="B82" s="76"/>
      <c r="C82" s="81" t="s">
        <v>52</v>
      </c>
      <c r="D82" s="82"/>
      <c r="E82" s="83">
        <v>0</v>
      </c>
      <c r="F82" s="83">
        <v>2880</v>
      </c>
    </row>
    <row r="83" spans="1:6" ht="10.5" customHeight="1" x14ac:dyDescent="0.2">
      <c r="A83" s="75"/>
      <c r="B83" s="76"/>
      <c r="C83" s="81" t="s">
        <v>53</v>
      </c>
      <c r="D83" s="82"/>
      <c r="E83" s="83">
        <v>0</v>
      </c>
      <c r="F83" s="83">
        <v>184.25</v>
      </c>
    </row>
    <row r="84" spans="1:6" ht="10.5" customHeight="1" x14ac:dyDescent="0.2">
      <c r="A84" s="75"/>
      <c r="B84" s="76"/>
      <c r="C84" s="81" t="s">
        <v>54</v>
      </c>
      <c r="D84" s="82"/>
      <c r="E84" s="83">
        <v>0</v>
      </c>
      <c r="F84" s="83">
        <v>0</v>
      </c>
    </row>
    <row r="85" spans="1:6" ht="10.5" customHeight="1" x14ac:dyDescent="0.2">
      <c r="A85" s="75"/>
      <c r="B85" s="76"/>
      <c r="C85" s="81" t="s">
        <v>55</v>
      </c>
      <c r="D85" s="82"/>
      <c r="E85" s="83">
        <v>0</v>
      </c>
      <c r="F85" s="83">
        <v>14736.36</v>
      </c>
    </row>
    <row r="86" spans="1:6" ht="10.5" customHeight="1" x14ac:dyDescent="0.2">
      <c r="A86" s="75"/>
      <c r="B86" s="76"/>
      <c r="C86" s="81" t="s">
        <v>56</v>
      </c>
      <c r="D86" s="82"/>
      <c r="E86" s="83">
        <v>0</v>
      </c>
      <c r="F86" s="83">
        <v>363.47</v>
      </c>
    </row>
    <row r="87" spans="1:6" ht="10.5" customHeight="1" x14ac:dyDescent="0.2">
      <c r="A87" s="75"/>
      <c r="B87" s="76"/>
      <c r="C87" s="81" t="s">
        <v>57</v>
      </c>
      <c r="D87" s="82"/>
      <c r="E87" s="83">
        <v>30000</v>
      </c>
      <c r="F87" s="83">
        <v>3088.42</v>
      </c>
    </row>
    <row r="88" spans="1:6" ht="10.5" customHeight="1" x14ac:dyDescent="0.2">
      <c r="A88" s="75"/>
      <c r="B88" s="76"/>
      <c r="C88" s="72" t="s">
        <v>58</v>
      </c>
      <c r="D88" s="86">
        <v>25000</v>
      </c>
      <c r="E88" s="85">
        <f>SUM(E81:E87)</f>
        <v>30000</v>
      </c>
      <c r="F88" s="85">
        <f>SUM(F81:F87)</f>
        <v>24340.550000000003</v>
      </c>
    </row>
    <row r="89" spans="1:6" ht="10.5" customHeight="1" x14ac:dyDescent="0.2">
      <c r="A89" s="79"/>
      <c r="B89" s="87"/>
      <c r="C89" s="80" t="s">
        <v>59</v>
      </c>
      <c r="D89" s="80"/>
      <c r="E89" s="80"/>
      <c r="F89" s="80"/>
    </row>
    <row r="90" spans="1:6" ht="10.5" customHeight="1" x14ac:dyDescent="0.2">
      <c r="A90" s="75"/>
      <c r="B90" s="76"/>
      <c r="C90" s="81" t="s">
        <v>60</v>
      </c>
      <c r="D90" s="81"/>
      <c r="E90" s="83">
        <v>0</v>
      </c>
      <c r="F90" s="83">
        <v>1251.7</v>
      </c>
    </row>
    <row r="91" spans="1:6" ht="10.5" customHeight="1" x14ac:dyDescent="0.2">
      <c r="A91" s="75"/>
      <c r="B91" s="76"/>
      <c r="C91" s="81" t="s">
        <v>61</v>
      </c>
      <c r="D91" s="81"/>
      <c r="E91" s="83">
        <v>0</v>
      </c>
      <c r="F91" s="83">
        <v>1320.91</v>
      </c>
    </row>
    <row r="92" spans="1:6" ht="10.5" customHeight="1" x14ac:dyDescent="0.2">
      <c r="A92" s="75"/>
      <c r="B92" s="76"/>
      <c r="C92" s="81" t="s">
        <v>62</v>
      </c>
      <c r="D92" s="81"/>
      <c r="E92" s="83">
        <v>0</v>
      </c>
      <c r="F92" s="83">
        <v>290.45999999999998</v>
      </c>
    </row>
    <row r="93" spans="1:6" ht="10.5" customHeight="1" x14ac:dyDescent="0.2">
      <c r="A93" s="75"/>
      <c r="B93" s="76"/>
      <c r="C93" s="81" t="s">
        <v>63</v>
      </c>
      <c r="D93" s="81"/>
      <c r="E93" s="83">
        <v>0</v>
      </c>
      <c r="F93" s="83">
        <v>43.95</v>
      </c>
    </row>
    <row r="94" spans="1:6" ht="10.5" customHeight="1" x14ac:dyDescent="0.2">
      <c r="A94" s="75"/>
      <c r="B94" s="76"/>
      <c r="C94" s="81" t="s">
        <v>64</v>
      </c>
      <c r="D94" s="81"/>
      <c r="E94" s="83">
        <v>0</v>
      </c>
      <c r="F94" s="83">
        <v>6485.64</v>
      </c>
    </row>
    <row r="95" spans="1:6" ht="10.5" customHeight="1" x14ac:dyDescent="0.2">
      <c r="A95" s="75"/>
      <c r="B95" s="76"/>
      <c r="C95" s="81" t="s">
        <v>65</v>
      </c>
      <c r="D95" s="81"/>
      <c r="E95" s="83">
        <v>15000</v>
      </c>
      <c r="F95" s="83">
        <v>206.83</v>
      </c>
    </row>
    <row r="96" spans="1:6" ht="10.5" customHeight="1" x14ac:dyDescent="0.2">
      <c r="A96" s="75"/>
      <c r="B96" s="76"/>
      <c r="C96" s="72" t="s">
        <v>66</v>
      </c>
      <c r="D96" s="72">
        <v>15000</v>
      </c>
      <c r="E96" s="85">
        <f>SUM(E90:E95)</f>
        <v>15000</v>
      </c>
      <c r="F96" s="85">
        <f>SUM(F90:F95)</f>
        <v>9599.49</v>
      </c>
    </row>
    <row r="97" spans="1:6" ht="10.5" customHeight="1" x14ac:dyDescent="0.2">
      <c r="A97" s="79"/>
      <c r="B97" s="87"/>
      <c r="C97" s="80" t="s">
        <v>13</v>
      </c>
      <c r="D97" s="80"/>
      <c r="E97" s="80"/>
      <c r="F97" s="80"/>
    </row>
    <row r="98" spans="1:6" ht="10.5" customHeight="1" x14ac:dyDescent="0.2">
      <c r="A98" s="75"/>
      <c r="B98" s="76"/>
      <c r="C98" s="81" t="s">
        <v>67</v>
      </c>
      <c r="D98" s="82">
        <v>0</v>
      </c>
      <c r="E98" s="83">
        <v>0</v>
      </c>
      <c r="F98" s="83">
        <v>18</v>
      </c>
    </row>
    <row r="99" spans="1:6" ht="10.5" customHeight="1" x14ac:dyDescent="0.2">
      <c r="A99" s="75"/>
      <c r="B99" s="76"/>
      <c r="C99" s="81" t="s">
        <v>68</v>
      </c>
      <c r="D99" s="82">
        <v>0</v>
      </c>
      <c r="E99" s="83">
        <v>0</v>
      </c>
      <c r="F99" s="83">
        <v>191771.97</v>
      </c>
    </row>
    <row r="100" spans="1:6" ht="10.5" customHeight="1" x14ac:dyDescent="0.2">
      <c r="A100" s="75"/>
      <c r="B100" s="76"/>
      <c r="C100" s="81" t="s">
        <v>69</v>
      </c>
      <c r="D100" s="42"/>
      <c r="E100" s="83">
        <v>72495</v>
      </c>
      <c r="F100" s="83">
        <v>147.84</v>
      </c>
    </row>
    <row r="101" spans="1:6" ht="10.5" customHeight="1" x14ac:dyDescent="0.2">
      <c r="A101" s="75"/>
      <c r="B101" s="76"/>
      <c r="C101" s="81" t="s">
        <v>155</v>
      </c>
      <c r="D101" s="82">
        <v>77000</v>
      </c>
      <c r="E101" s="83">
        <v>10000</v>
      </c>
      <c r="F101" s="83">
        <v>112</v>
      </c>
    </row>
    <row r="102" spans="1:6" ht="10.5" customHeight="1" x14ac:dyDescent="0.2">
      <c r="A102" s="75"/>
      <c r="B102" s="76"/>
      <c r="C102" s="81" t="s">
        <v>70</v>
      </c>
      <c r="D102" s="82">
        <v>0</v>
      </c>
      <c r="E102" s="83">
        <v>0</v>
      </c>
      <c r="F102" s="83">
        <v>200</v>
      </c>
    </row>
    <row r="103" spans="1:6" ht="10.5" customHeight="1" x14ac:dyDescent="0.2">
      <c r="A103" s="75"/>
      <c r="B103" s="76"/>
      <c r="C103" s="81" t="s">
        <v>122</v>
      </c>
      <c r="D103" s="82">
        <v>4000</v>
      </c>
      <c r="E103" s="83">
        <v>4000</v>
      </c>
      <c r="F103" s="83">
        <v>3850</v>
      </c>
    </row>
    <row r="104" spans="1:6" ht="10.5" customHeight="1" x14ac:dyDescent="0.2">
      <c r="A104" s="75"/>
      <c r="B104" s="76"/>
      <c r="C104" s="81" t="s">
        <v>125</v>
      </c>
      <c r="D104" s="82">
        <v>600</v>
      </c>
      <c r="E104" s="83">
        <v>600</v>
      </c>
      <c r="F104" s="83">
        <v>420.8</v>
      </c>
    </row>
    <row r="105" spans="1:6" ht="10.5" customHeight="1" x14ac:dyDescent="0.2">
      <c r="A105" s="75"/>
      <c r="B105" s="76"/>
      <c r="C105" s="81" t="s">
        <v>159</v>
      </c>
      <c r="D105" s="82">
        <v>1500</v>
      </c>
      <c r="E105" s="83">
        <v>0</v>
      </c>
      <c r="F105" s="83">
        <v>2515.4899999999998</v>
      </c>
    </row>
    <row r="106" spans="1:6" ht="10.5" customHeight="1" x14ac:dyDescent="0.2">
      <c r="A106" s="75"/>
      <c r="B106" s="76"/>
      <c r="C106" s="72" t="s">
        <v>71</v>
      </c>
      <c r="D106" s="86">
        <f>SUM(D98:D105)</f>
        <v>83100</v>
      </c>
      <c r="E106" s="85">
        <f>SUM(E98:E102)</f>
        <v>82495</v>
      </c>
      <c r="F106" s="85">
        <f>SUM(F98:F102)</f>
        <v>192249.81</v>
      </c>
    </row>
    <row r="107" spans="1:6" ht="10.5" customHeight="1" x14ac:dyDescent="0.2">
      <c r="A107" s="75"/>
      <c r="B107" s="72" t="s">
        <v>169</v>
      </c>
      <c r="C107" s="76"/>
      <c r="D107" s="85">
        <f>D79+D88+D96+D106</f>
        <v>157100</v>
      </c>
      <c r="E107" s="85">
        <f>(0 + (((E79 + E88) + E96) + E106))</f>
        <v>181895</v>
      </c>
      <c r="F107" s="85">
        <f>(0 + (((F79 + F88) + F96) + F106))</f>
        <v>264643.86</v>
      </c>
    </row>
    <row r="108" spans="1:6" ht="10.5" customHeight="1" x14ac:dyDescent="0.2">
      <c r="A108" s="79"/>
      <c r="B108" s="80" t="s">
        <v>72</v>
      </c>
      <c r="C108" s="80"/>
      <c r="D108" s="80"/>
      <c r="E108" s="80"/>
      <c r="F108" s="80"/>
    </row>
    <row r="109" spans="1:6" ht="10.5" customHeight="1" x14ac:dyDescent="0.2">
      <c r="A109" s="75"/>
      <c r="B109" s="76"/>
      <c r="C109" s="81" t="s">
        <v>73</v>
      </c>
      <c r="D109" s="82">
        <v>500</v>
      </c>
      <c r="E109" s="83">
        <v>500</v>
      </c>
      <c r="F109" s="83">
        <v>0</v>
      </c>
    </row>
    <row r="110" spans="1:6" ht="10.5" customHeight="1" x14ac:dyDescent="0.2">
      <c r="A110" s="75"/>
      <c r="B110" s="76"/>
      <c r="C110" s="81" t="s">
        <v>74</v>
      </c>
      <c r="D110" s="82">
        <v>7000</v>
      </c>
      <c r="E110" s="83">
        <v>10000</v>
      </c>
      <c r="F110" s="83">
        <v>6344.78</v>
      </c>
    </row>
    <row r="111" spans="1:6" ht="10.5" customHeight="1" x14ac:dyDescent="0.2">
      <c r="A111" s="75"/>
      <c r="B111" s="76"/>
      <c r="C111" s="81" t="s">
        <v>184</v>
      </c>
      <c r="D111" s="82">
        <v>765</v>
      </c>
      <c r="E111" s="83">
        <v>600</v>
      </c>
      <c r="F111" s="83">
        <v>409.09</v>
      </c>
    </row>
    <row r="112" spans="1:6" ht="10.5" customHeight="1" x14ac:dyDescent="0.2">
      <c r="A112" s="75"/>
      <c r="B112" s="76"/>
      <c r="C112" s="81" t="s">
        <v>75</v>
      </c>
      <c r="D112" s="82">
        <v>3000</v>
      </c>
      <c r="E112" s="83">
        <v>3000</v>
      </c>
      <c r="F112" s="83">
        <v>0</v>
      </c>
    </row>
    <row r="113" spans="1:7" ht="10.5" customHeight="1" x14ac:dyDescent="0.2">
      <c r="A113" s="75"/>
      <c r="B113" s="76"/>
      <c r="C113" s="81" t="s">
        <v>76</v>
      </c>
      <c r="D113" s="82">
        <v>5500</v>
      </c>
      <c r="E113" s="83">
        <v>5500</v>
      </c>
      <c r="F113" s="83">
        <v>4810</v>
      </c>
    </row>
    <row r="114" spans="1:7" ht="10.5" customHeight="1" x14ac:dyDescent="0.2">
      <c r="A114" s="75"/>
      <c r="B114" s="76"/>
      <c r="C114" s="81" t="s">
        <v>77</v>
      </c>
      <c r="D114" s="82">
        <v>5500</v>
      </c>
      <c r="E114" s="83">
        <v>5500</v>
      </c>
      <c r="F114" s="83">
        <v>2750.01</v>
      </c>
    </row>
    <row r="115" spans="1:7" ht="10.5" customHeight="1" x14ac:dyDescent="0.2">
      <c r="A115" s="75"/>
      <c r="B115" s="76"/>
      <c r="C115" s="81" t="s">
        <v>168</v>
      </c>
      <c r="D115" s="82">
        <v>45747</v>
      </c>
      <c r="E115" s="83">
        <v>40982</v>
      </c>
      <c r="F115" s="83">
        <v>39690.550000000003</v>
      </c>
    </row>
    <row r="116" spans="1:7" ht="9" customHeight="1" x14ac:dyDescent="0.2">
      <c r="A116" s="75"/>
      <c r="B116" s="76"/>
      <c r="C116" s="81" t="s">
        <v>158</v>
      </c>
      <c r="D116" s="82">
        <v>9000</v>
      </c>
      <c r="E116" s="83">
        <v>8500</v>
      </c>
      <c r="F116" s="83">
        <v>10212.43</v>
      </c>
    </row>
    <row r="117" spans="1:7" ht="12" customHeight="1" x14ac:dyDescent="0.2">
      <c r="A117" s="75"/>
      <c r="B117" s="76"/>
      <c r="C117" s="81" t="s">
        <v>78</v>
      </c>
      <c r="D117" s="82">
        <v>4365</v>
      </c>
      <c r="E117" s="83">
        <v>9500</v>
      </c>
      <c r="F117" s="83">
        <v>9866.15</v>
      </c>
      <c r="G117" s="43"/>
    </row>
    <row r="118" spans="1:7" ht="10.5" customHeight="1" x14ac:dyDescent="0.2">
      <c r="A118" s="75"/>
      <c r="B118" s="76"/>
      <c r="C118" s="81" t="s">
        <v>79</v>
      </c>
      <c r="D118" s="82">
        <v>690</v>
      </c>
      <c r="E118" s="83">
        <v>1250</v>
      </c>
      <c r="F118" s="83">
        <v>7975.8</v>
      </c>
      <c r="G118" s="43"/>
    </row>
    <row r="119" spans="1:7" ht="10.5" customHeight="1" x14ac:dyDescent="0.2">
      <c r="A119" s="75"/>
      <c r="B119" s="76"/>
      <c r="C119" s="81" t="s">
        <v>199</v>
      </c>
      <c r="D119" s="82">
        <v>1000</v>
      </c>
      <c r="E119" s="83">
        <v>1000</v>
      </c>
      <c r="F119" s="83">
        <v>716.79</v>
      </c>
    </row>
    <row r="120" spans="1:7" ht="10.5" customHeight="1" x14ac:dyDescent="0.2">
      <c r="A120" s="75"/>
      <c r="B120" s="76"/>
      <c r="C120" s="81" t="s">
        <v>200</v>
      </c>
      <c r="D120" s="82">
        <v>2287</v>
      </c>
      <c r="E120" s="83"/>
      <c r="F120" s="83"/>
    </row>
    <row r="121" spans="1:7" ht="10.5" customHeight="1" x14ac:dyDescent="0.2">
      <c r="A121" s="75"/>
      <c r="B121" s="76"/>
      <c r="C121" s="81" t="s">
        <v>121</v>
      </c>
      <c r="D121" s="82">
        <v>31182</v>
      </c>
      <c r="E121" s="83">
        <v>35000</v>
      </c>
      <c r="F121" s="83">
        <v>31848.94</v>
      </c>
    </row>
    <row r="122" spans="1:7" ht="10.5" customHeight="1" x14ac:dyDescent="0.2">
      <c r="A122" s="75"/>
      <c r="B122" s="76"/>
      <c r="C122" s="81" t="s">
        <v>123</v>
      </c>
      <c r="D122" s="82">
        <v>1600</v>
      </c>
      <c r="E122" s="83">
        <v>1500</v>
      </c>
      <c r="F122" s="83">
        <v>759.67</v>
      </c>
    </row>
    <row r="123" spans="1:7" ht="10.5" customHeight="1" x14ac:dyDescent="0.2">
      <c r="A123" s="75"/>
      <c r="B123" s="76"/>
      <c r="C123" s="81" t="s">
        <v>201</v>
      </c>
      <c r="D123" s="82">
        <v>1100</v>
      </c>
      <c r="E123" s="83">
        <v>500</v>
      </c>
      <c r="F123" s="83">
        <v>502.82</v>
      </c>
    </row>
    <row r="124" spans="1:7" ht="10.5" customHeight="1" x14ac:dyDescent="0.2">
      <c r="A124" s="75"/>
      <c r="B124" s="76"/>
      <c r="C124" s="81" t="s">
        <v>128</v>
      </c>
      <c r="D124" s="82">
        <v>200</v>
      </c>
      <c r="E124" s="83">
        <v>100</v>
      </c>
      <c r="F124" s="83">
        <v>173.87</v>
      </c>
    </row>
    <row r="125" spans="1:7" ht="10.5" customHeight="1" x14ac:dyDescent="0.2">
      <c r="A125" s="75"/>
      <c r="B125" s="76"/>
      <c r="C125" s="81" t="s">
        <v>167</v>
      </c>
      <c r="D125" s="82">
        <v>100</v>
      </c>
      <c r="E125" s="83">
        <v>0</v>
      </c>
      <c r="F125" s="83">
        <v>86.81</v>
      </c>
    </row>
    <row r="126" spans="1:7" ht="10.5" customHeight="1" x14ac:dyDescent="0.2">
      <c r="A126" s="75"/>
      <c r="B126" s="72" t="s">
        <v>80</v>
      </c>
      <c r="C126" s="76"/>
      <c r="D126" s="84">
        <f>SUM(D109:D125)</f>
        <v>119536</v>
      </c>
      <c r="E126" s="85">
        <f>SUM(E109:E125)</f>
        <v>123432</v>
      </c>
      <c r="F126" s="85">
        <f>SUM(F109:F125)</f>
        <v>116147.70999999999</v>
      </c>
    </row>
    <row r="127" spans="1:7" ht="10.5" customHeight="1" x14ac:dyDescent="0.2">
      <c r="A127" s="75"/>
      <c r="B127" s="72"/>
      <c r="C127" s="76"/>
      <c r="D127" s="84"/>
      <c r="E127" s="85"/>
      <c r="F127" s="85"/>
    </row>
    <row r="128" spans="1:7" ht="10.5" customHeight="1" x14ac:dyDescent="0.2">
      <c r="A128" s="75"/>
      <c r="B128" s="76"/>
      <c r="C128" s="81" t="s">
        <v>81</v>
      </c>
      <c r="D128" s="82">
        <v>0</v>
      </c>
      <c r="E128" s="83">
        <v>500</v>
      </c>
      <c r="F128" s="83">
        <v>0</v>
      </c>
    </row>
    <row r="129" spans="1:8" ht="10.5" customHeight="1" x14ac:dyDescent="0.2">
      <c r="A129" s="75"/>
      <c r="B129" s="76"/>
      <c r="C129" s="81" t="s">
        <v>82</v>
      </c>
      <c r="D129" s="82">
        <v>300</v>
      </c>
      <c r="E129" s="83">
        <v>300</v>
      </c>
      <c r="F129" s="83">
        <v>0</v>
      </c>
    </row>
    <row r="130" spans="1:8" ht="10.5" customHeight="1" x14ac:dyDescent="0.2">
      <c r="A130" s="75"/>
      <c r="B130" s="76"/>
      <c r="C130" s="81" t="s">
        <v>83</v>
      </c>
      <c r="D130" s="82">
        <v>2000</v>
      </c>
      <c r="E130" s="83">
        <v>2000</v>
      </c>
      <c r="F130" s="83">
        <v>1845.17</v>
      </c>
    </row>
    <row r="131" spans="1:8" ht="10.5" customHeight="1" x14ac:dyDescent="0.2">
      <c r="A131" s="75"/>
      <c r="B131" s="76"/>
      <c r="C131" s="81" t="s">
        <v>84</v>
      </c>
      <c r="D131" s="82">
        <v>500</v>
      </c>
      <c r="E131" s="83">
        <v>500</v>
      </c>
      <c r="F131" s="83">
        <v>445.81</v>
      </c>
    </row>
    <row r="132" spans="1:8" ht="10.5" customHeight="1" x14ac:dyDescent="0.2">
      <c r="A132" s="75"/>
      <c r="B132" s="76"/>
      <c r="C132" s="81" t="s">
        <v>85</v>
      </c>
      <c r="D132" s="82">
        <v>600</v>
      </c>
      <c r="E132" s="83">
        <v>600</v>
      </c>
      <c r="F132" s="83">
        <v>1225</v>
      </c>
    </row>
    <row r="133" spans="1:8" ht="10.5" customHeight="1" x14ac:dyDescent="0.2">
      <c r="A133" s="75"/>
      <c r="B133" s="76"/>
      <c r="C133" s="81" t="s">
        <v>86</v>
      </c>
      <c r="D133" s="82">
        <v>2750</v>
      </c>
      <c r="E133" s="83">
        <v>2750</v>
      </c>
      <c r="F133" s="83">
        <v>1250</v>
      </c>
    </row>
    <row r="134" spans="1:8" ht="10.5" customHeight="1" x14ac:dyDescent="0.2">
      <c r="A134" s="75"/>
      <c r="B134" s="76"/>
      <c r="C134" s="72" t="s">
        <v>193</v>
      </c>
      <c r="D134" s="86">
        <f>SUM(D128:D133)</f>
        <v>6150</v>
      </c>
      <c r="E134" s="86">
        <f t="shared" ref="E134:F134" si="2">SUM(E128:E133)</f>
        <v>6650</v>
      </c>
      <c r="F134" s="86">
        <f t="shared" si="2"/>
        <v>4765.9799999999996</v>
      </c>
    </row>
    <row r="135" spans="1:8" ht="10.5" customHeight="1" x14ac:dyDescent="0.2">
      <c r="A135" s="75"/>
      <c r="B135" s="76"/>
      <c r="C135" s="81"/>
      <c r="D135" s="82"/>
      <c r="E135" s="83"/>
      <c r="F135" s="83"/>
    </row>
    <row r="136" spans="1:8" ht="10.5" customHeight="1" x14ac:dyDescent="0.2">
      <c r="A136" s="79"/>
      <c r="B136" s="80" t="s">
        <v>87</v>
      </c>
      <c r="C136" s="80"/>
      <c r="D136" s="80"/>
      <c r="E136" s="80"/>
      <c r="F136" s="80"/>
    </row>
    <row r="137" spans="1:8" ht="10.5" customHeight="1" x14ac:dyDescent="0.2">
      <c r="A137" s="75"/>
      <c r="B137" s="76"/>
      <c r="C137" s="81" t="s">
        <v>88</v>
      </c>
      <c r="D137" s="83">
        <v>200</v>
      </c>
      <c r="E137" s="83">
        <v>200</v>
      </c>
      <c r="F137" s="83">
        <v>86.14</v>
      </c>
    </row>
    <row r="138" spans="1:8" ht="10.5" customHeight="1" x14ac:dyDescent="0.2">
      <c r="A138" s="75"/>
      <c r="B138" s="76"/>
      <c r="C138" s="81" t="s">
        <v>166</v>
      </c>
      <c r="D138" s="83"/>
      <c r="E138" s="83">
        <v>2000</v>
      </c>
      <c r="F138" s="83">
        <v>0</v>
      </c>
    </row>
    <row r="139" spans="1:8" ht="10.5" customHeight="1" x14ac:dyDescent="0.2">
      <c r="A139" s="75"/>
      <c r="B139" s="76"/>
      <c r="C139" s="81" t="s">
        <v>89</v>
      </c>
      <c r="D139" s="83">
        <v>100</v>
      </c>
      <c r="E139" s="83">
        <v>100</v>
      </c>
      <c r="F139" s="83">
        <v>0</v>
      </c>
    </row>
    <row r="140" spans="1:8" ht="10.5" customHeight="1" x14ac:dyDescent="0.2">
      <c r="A140" s="75"/>
      <c r="B140" s="76"/>
      <c r="C140" s="81" t="s">
        <v>165</v>
      </c>
      <c r="D140" s="83">
        <v>0</v>
      </c>
      <c r="E140" s="83">
        <v>0</v>
      </c>
      <c r="F140" s="83">
        <v>0</v>
      </c>
    </row>
    <row r="141" spans="1:8" ht="10.5" customHeight="1" x14ac:dyDescent="0.2">
      <c r="A141" s="75"/>
      <c r="B141" s="76"/>
      <c r="C141" s="81" t="s">
        <v>90</v>
      </c>
      <c r="D141" s="83">
        <v>100</v>
      </c>
      <c r="E141" s="83">
        <v>100</v>
      </c>
      <c r="F141" s="83">
        <v>0</v>
      </c>
    </row>
    <row r="142" spans="1:8" ht="10.5" customHeight="1" x14ac:dyDescent="0.2">
      <c r="A142" s="75"/>
      <c r="B142" s="72" t="s">
        <v>91</v>
      </c>
      <c r="C142" s="76"/>
      <c r="D142" s="92">
        <f>SUM(D137:D141)</f>
        <v>400</v>
      </c>
      <c r="E142" s="85">
        <f>SUM(E137:E141)</f>
        <v>2400</v>
      </c>
      <c r="F142" s="85">
        <f>SUM(F137:F141)</f>
        <v>86.14</v>
      </c>
    </row>
    <row r="143" spans="1:8" ht="10.5" customHeight="1" x14ac:dyDescent="0.2">
      <c r="A143" s="79"/>
      <c r="B143" s="80" t="s">
        <v>92</v>
      </c>
      <c r="C143" s="80"/>
      <c r="D143" s="80"/>
      <c r="E143" s="80"/>
      <c r="F143" s="80"/>
    </row>
    <row r="144" spans="1:8" ht="10.5" customHeight="1" x14ac:dyDescent="0.2">
      <c r="A144" s="75"/>
      <c r="B144" s="76"/>
      <c r="C144" s="81" t="s">
        <v>93</v>
      </c>
      <c r="D144" s="82">
        <v>2500</v>
      </c>
      <c r="E144" s="83">
        <v>2500</v>
      </c>
      <c r="F144" s="83">
        <v>0</v>
      </c>
      <c r="G144" s="42"/>
      <c r="H144" s="44"/>
    </row>
    <row r="145" spans="1:8" ht="10.5" customHeight="1" x14ac:dyDescent="0.2">
      <c r="A145" s="75"/>
      <c r="B145" s="76"/>
      <c r="C145" s="81" t="s">
        <v>190</v>
      </c>
      <c r="D145" s="82">
        <v>1800</v>
      </c>
      <c r="E145" s="83"/>
      <c r="F145" s="83"/>
      <c r="G145" s="42"/>
      <c r="H145" s="44"/>
    </row>
    <row r="146" spans="1:8" ht="10.5" customHeight="1" x14ac:dyDescent="0.2">
      <c r="A146" s="75"/>
      <c r="B146" s="76"/>
      <c r="C146" s="81" t="s">
        <v>188</v>
      </c>
      <c r="D146" s="82">
        <v>7360</v>
      </c>
      <c r="E146" s="83">
        <v>7000</v>
      </c>
      <c r="F146" s="83">
        <v>8032.04</v>
      </c>
      <c r="G146" s="42"/>
      <c r="H146" s="44"/>
    </row>
    <row r="147" spans="1:8" ht="10.5" customHeight="1" x14ac:dyDescent="0.2">
      <c r="A147" s="75"/>
      <c r="B147" s="76"/>
      <c r="C147" s="81" t="s">
        <v>189</v>
      </c>
      <c r="D147" s="82">
        <v>2290</v>
      </c>
      <c r="E147" s="83"/>
      <c r="F147" s="83"/>
      <c r="G147" s="42"/>
      <c r="H147" s="44"/>
    </row>
    <row r="148" spans="1:8" ht="10.5" customHeight="1" x14ac:dyDescent="0.2">
      <c r="A148" s="75"/>
      <c r="B148" s="76"/>
      <c r="C148" s="81" t="s">
        <v>164</v>
      </c>
      <c r="D148" s="82">
        <v>11000</v>
      </c>
      <c r="E148" s="83">
        <v>11000</v>
      </c>
      <c r="F148" s="83">
        <v>16517.7</v>
      </c>
      <c r="G148" s="42"/>
      <c r="H148" s="45"/>
    </row>
    <row r="149" spans="1:8" ht="10.5" customHeight="1" x14ac:dyDescent="0.2">
      <c r="A149" s="75"/>
      <c r="B149" s="76"/>
      <c r="C149" s="81" t="s">
        <v>198</v>
      </c>
      <c r="D149" s="82">
        <v>2000</v>
      </c>
      <c r="E149" s="83">
        <v>2500</v>
      </c>
      <c r="F149" s="83">
        <v>0</v>
      </c>
      <c r="G149" s="42"/>
      <c r="H149" s="45"/>
    </row>
    <row r="150" spans="1:8" ht="10.5" customHeight="1" x14ac:dyDescent="0.2">
      <c r="A150" s="75"/>
      <c r="B150" s="76"/>
      <c r="C150" s="81" t="s">
        <v>94</v>
      </c>
      <c r="D150" s="82">
        <v>1750</v>
      </c>
      <c r="E150" s="83">
        <v>0</v>
      </c>
      <c r="F150" s="83">
        <v>1588.98</v>
      </c>
      <c r="G150" s="42"/>
      <c r="H150" s="45"/>
    </row>
    <row r="151" spans="1:8" ht="10.5" customHeight="1" x14ac:dyDescent="0.2">
      <c r="A151" s="75"/>
      <c r="B151" s="76"/>
      <c r="C151" s="81" t="s">
        <v>187</v>
      </c>
      <c r="D151" s="82">
        <v>5020</v>
      </c>
      <c r="E151" s="83">
        <v>9000</v>
      </c>
      <c r="F151" s="83">
        <v>2576.04</v>
      </c>
      <c r="G151" s="42"/>
      <c r="H151" s="45"/>
    </row>
    <row r="152" spans="1:8" ht="10.5" customHeight="1" x14ac:dyDescent="0.2">
      <c r="A152" s="75"/>
      <c r="B152" s="72" t="s">
        <v>95</v>
      </c>
      <c r="C152" s="76"/>
      <c r="D152" s="84">
        <f>SUM(D144:D151)</f>
        <v>33720</v>
      </c>
      <c r="E152" s="85">
        <f>SUM(E144:E151)</f>
        <v>32000</v>
      </c>
      <c r="F152" s="85">
        <f>SUM(F144:F151)</f>
        <v>28714.760000000002</v>
      </c>
      <c r="G152" s="46"/>
      <c r="H152" s="44"/>
    </row>
    <row r="153" spans="1:8" ht="10.5" customHeight="1" x14ac:dyDescent="0.2">
      <c r="A153" s="79"/>
      <c r="B153" s="80" t="s">
        <v>96</v>
      </c>
      <c r="C153" s="80"/>
      <c r="D153" s="80"/>
      <c r="E153" s="80"/>
      <c r="F153" s="80"/>
      <c r="G153" s="41"/>
      <c r="H153" s="41"/>
    </row>
    <row r="154" spans="1:8" ht="10.5" customHeight="1" x14ac:dyDescent="0.2">
      <c r="A154" s="75"/>
      <c r="B154" s="76"/>
      <c r="C154" s="81" t="s">
        <v>96</v>
      </c>
      <c r="D154" s="83">
        <v>4000</v>
      </c>
      <c r="E154" s="83">
        <v>4000</v>
      </c>
      <c r="F154" s="83">
        <v>2117.96</v>
      </c>
    </row>
    <row r="155" spans="1:8" ht="10.5" customHeight="1" x14ac:dyDescent="0.2">
      <c r="A155" s="75"/>
      <c r="B155" s="76"/>
      <c r="C155" s="81" t="s">
        <v>97</v>
      </c>
      <c r="D155" s="83">
        <v>0</v>
      </c>
      <c r="E155" s="83">
        <v>0</v>
      </c>
      <c r="F155" s="83">
        <v>101</v>
      </c>
    </row>
    <row r="156" spans="1:8" ht="10.5" customHeight="1" x14ac:dyDescent="0.2">
      <c r="A156" s="75"/>
      <c r="B156" s="76"/>
      <c r="C156" s="81" t="s">
        <v>98</v>
      </c>
      <c r="D156" s="83">
        <v>1000</v>
      </c>
      <c r="E156" s="83">
        <v>1000</v>
      </c>
      <c r="F156" s="83">
        <v>500</v>
      </c>
    </row>
    <row r="157" spans="1:8" ht="10.5" customHeight="1" x14ac:dyDescent="0.2">
      <c r="A157" s="75"/>
      <c r="B157" s="72" t="s">
        <v>99</v>
      </c>
      <c r="C157" s="76"/>
      <c r="D157" s="92">
        <f>SUM(D154:D156)</f>
        <v>5000</v>
      </c>
      <c r="E157" s="85">
        <f>SUM(E154:E156)</f>
        <v>5000</v>
      </c>
      <c r="F157" s="85">
        <f>SUM(F154:F156)</f>
        <v>2718.96</v>
      </c>
    </row>
    <row r="158" spans="1:8" ht="10.5" customHeight="1" x14ac:dyDescent="0.2">
      <c r="A158" s="79"/>
      <c r="B158" s="80" t="s">
        <v>100</v>
      </c>
      <c r="C158" s="80"/>
      <c r="D158" s="80"/>
      <c r="E158" s="80"/>
      <c r="F158" s="80"/>
    </row>
    <row r="159" spans="1:8" ht="10.5" customHeight="1" x14ac:dyDescent="0.2">
      <c r="A159" s="75"/>
      <c r="B159" s="76"/>
      <c r="C159" s="81" t="s">
        <v>101</v>
      </c>
      <c r="D159" s="83">
        <v>3000</v>
      </c>
      <c r="E159" s="83">
        <v>3000</v>
      </c>
      <c r="F159" s="83">
        <v>0</v>
      </c>
    </row>
    <row r="160" spans="1:8" ht="10.5" customHeight="1" x14ac:dyDescent="0.2">
      <c r="A160" s="75"/>
      <c r="B160" s="76"/>
      <c r="C160" s="81" t="s">
        <v>150</v>
      </c>
      <c r="D160" s="83">
        <v>3000</v>
      </c>
      <c r="E160" s="83">
        <v>3000</v>
      </c>
      <c r="F160" s="83">
        <v>0</v>
      </c>
    </row>
    <row r="161" spans="1:6" ht="10.5" customHeight="1" x14ac:dyDescent="0.2">
      <c r="A161" s="75"/>
      <c r="B161" s="72" t="s">
        <v>102</v>
      </c>
      <c r="C161" s="76"/>
      <c r="D161" s="92">
        <f>SUM(D159:D160)</f>
        <v>6000</v>
      </c>
      <c r="E161" s="85">
        <f>SUM(E159:E160)</f>
        <v>6000</v>
      </c>
      <c r="F161" s="85">
        <f>SUM(F159:F160)</f>
        <v>0</v>
      </c>
    </row>
    <row r="162" spans="1:6" ht="10.5" customHeight="1" x14ac:dyDescent="0.2">
      <c r="A162" s="79"/>
      <c r="B162" s="80" t="s">
        <v>103</v>
      </c>
      <c r="C162" s="80"/>
      <c r="D162" s="80"/>
      <c r="E162" s="80"/>
      <c r="F162" s="80"/>
    </row>
    <row r="163" spans="1:6" ht="10.5" customHeight="1" x14ac:dyDescent="0.2">
      <c r="A163" s="75"/>
      <c r="B163" s="76"/>
      <c r="C163" s="81" t="s">
        <v>104</v>
      </c>
      <c r="D163" s="82">
        <v>5000</v>
      </c>
      <c r="E163" s="83">
        <v>5000</v>
      </c>
      <c r="F163" s="83">
        <v>0</v>
      </c>
    </row>
    <row r="164" spans="1:6" ht="10.5" customHeight="1" x14ac:dyDescent="0.2">
      <c r="A164" s="75"/>
      <c r="B164" s="72" t="s">
        <v>105</v>
      </c>
      <c r="C164" s="76"/>
      <c r="D164" s="84">
        <f>SUM(D163)</f>
        <v>5000</v>
      </c>
      <c r="E164" s="85">
        <f>E163</f>
        <v>5000</v>
      </c>
      <c r="F164" s="85">
        <f>F163</f>
        <v>0</v>
      </c>
    </row>
    <row r="165" spans="1:6" ht="10.5" customHeight="1" x14ac:dyDescent="0.2">
      <c r="A165" s="79"/>
      <c r="B165" s="80" t="s">
        <v>106</v>
      </c>
      <c r="C165" s="80"/>
      <c r="D165" s="80"/>
      <c r="E165" s="80"/>
      <c r="F165" s="80"/>
    </row>
    <row r="166" spans="1:6" ht="10.5" customHeight="1" x14ac:dyDescent="0.2">
      <c r="A166" s="75"/>
      <c r="B166" s="76"/>
      <c r="C166" s="81" t="s">
        <v>107</v>
      </c>
      <c r="D166" s="82">
        <v>2000</v>
      </c>
      <c r="E166" s="83">
        <v>1000</v>
      </c>
      <c r="F166" s="83">
        <v>14651.29</v>
      </c>
    </row>
    <row r="167" spans="1:6" ht="10.5" customHeight="1" x14ac:dyDescent="0.2">
      <c r="A167" s="75"/>
      <c r="B167" s="72" t="s">
        <v>108</v>
      </c>
      <c r="C167" s="76"/>
      <c r="D167" s="84">
        <f>SUM(D166)</f>
        <v>2000</v>
      </c>
      <c r="E167" s="85">
        <f>E166</f>
        <v>1000</v>
      </c>
      <c r="F167" s="85">
        <f>F166</f>
        <v>14651.29</v>
      </c>
    </row>
    <row r="168" spans="1:6" ht="10.5" customHeight="1" x14ac:dyDescent="0.2">
      <c r="A168" s="79"/>
      <c r="B168" s="80" t="s">
        <v>109</v>
      </c>
      <c r="C168" s="80"/>
      <c r="D168" s="80"/>
      <c r="E168" s="80"/>
      <c r="F168" s="80"/>
    </row>
    <row r="169" spans="1:6" ht="10.5" customHeight="1" x14ac:dyDescent="0.2">
      <c r="A169" s="75"/>
      <c r="B169" s="76"/>
      <c r="C169" s="81" t="s">
        <v>163</v>
      </c>
      <c r="D169" s="82">
        <v>500</v>
      </c>
      <c r="E169" s="83">
        <v>500</v>
      </c>
      <c r="F169" s="83">
        <v>0</v>
      </c>
    </row>
    <row r="170" spans="1:6" ht="10.5" customHeight="1" x14ac:dyDescent="0.2">
      <c r="A170" s="75"/>
      <c r="B170" s="76"/>
      <c r="C170" s="81" t="s">
        <v>186</v>
      </c>
      <c r="D170" s="82">
        <v>2000</v>
      </c>
      <c r="E170" s="83">
        <v>500</v>
      </c>
      <c r="F170" s="83">
        <v>0</v>
      </c>
    </row>
    <row r="171" spans="1:6" ht="10.5" customHeight="1" x14ac:dyDescent="0.2">
      <c r="A171" s="75"/>
      <c r="B171" s="76"/>
      <c r="C171" s="81" t="s">
        <v>110</v>
      </c>
      <c r="D171" s="82">
        <v>1000</v>
      </c>
      <c r="E171" s="83">
        <v>500</v>
      </c>
      <c r="F171" s="83">
        <v>73.319999999999993</v>
      </c>
    </row>
    <row r="172" spans="1:6" ht="10.5" customHeight="1" x14ac:dyDescent="0.2">
      <c r="A172" s="75"/>
      <c r="B172" s="72" t="s">
        <v>111</v>
      </c>
      <c r="C172" s="76"/>
      <c r="D172" s="84">
        <f>SUM(D169:D171)</f>
        <v>3500</v>
      </c>
      <c r="E172" s="85">
        <f>SUM(E169:E171)</f>
        <v>1500</v>
      </c>
      <c r="F172" s="85">
        <f>SUM(F169:F171)</f>
        <v>73.319999999999993</v>
      </c>
    </row>
    <row r="173" spans="1:6" ht="10.5" customHeight="1" x14ac:dyDescent="0.2">
      <c r="A173" s="79"/>
      <c r="B173" s="80" t="s">
        <v>112</v>
      </c>
      <c r="C173" s="80"/>
      <c r="D173" s="80"/>
      <c r="E173" s="80"/>
      <c r="F173" s="80"/>
    </row>
    <row r="174" spans="1:6" ht="10.5" customHeight="1" x14ac:dyDescent="0.2">
      <c r="A174" s="75"/>
      <c r="B174" s="76"/>
      <c r="C174" s="81" t="s">
        <v>113</v>
      </c>
      <c r="D174" s="81">
        <v>200</v>
      </c>
      <c r="E174" s="83">
        <v>200</v>
      </c>
      <c r="F174" s="83">
        <v>0</v>
      </c>
    </row>
    <row r="175" spans="1:6" ht="10.5" customHeight="1" x14ac:dyDescent="0.2">
      <c r="A175" s="75"/>
      <c r="B175" s="76"/>
      <c r="C175" s="81" t="s">
        <v>162</v>
      </c>
      <c r="D175" s="81">
        <v>0</v>
      </c>
      <c r="E175" s="83">
        <v>0</v>
      </c>
      <c r="F175" s="83">
        <v>826.28</v>
      </c>
    </row>
    <row r="176" spans="1:6" ht="10.5" customHeight="1" x14ac:dyDescent="0.2">
      <c r="A176" s="75"/>
      <c r="B176" s="76"/>
      <c r="C176" s="81" t="s">
        <v>114</v>
      </c>
      <c r="D176" s="81">
        <v>0</v>
      </c>
      <c r="E176" s="83">
        <v>0</v>
      </c>
      <c r="F176" s="83">
        <v>796.16</v>
      </c>
    </row>
    <row r="177" spans="1:6" ht="10.5" customHeight="1" x14ac:dyDescent="0.2">
      <c r="A177" s="75"/>
      <c r="B177" s="76"/>
      <c r="C177" s="81" t="s">
        <v>115</v>
      </c>
      <c r="D177" s="81">
        <v>0</v>
      </c>
      <c r="E177" s="83">
        <v>0</v>
      </c>
      <c r="F177" s="83">
        <v>454.55</v>
      </c>
    </row>
    <row r="178" spans="1:6" ht="10.5" customHeight="1" x14ac:dyDescent="0.2">
      <c r="A178" s="75"/>
      <c r="B178" s="72" t="s">
        <v>116</v>
      </c>
      <c r="C178" s="76"/>
      <c r="D178" s="93">
        <f>SUM(D174:D177)</f>
        <v>200</v>
      </c>
      <c r="E178" s="85">
        <f>SUM(E174:E177)</f>
        <v>200</v>
      </c>
      <c r="F178" s="85">
        <f>SUM(F174:F177)</f>
        <v>2076.9900000000002</v>
      </c>
    </row>
    <row r="179" spans="1:6" ht="10.5" customHeight="1" x14ac:dyDescent="0.2">
      <c r="A179" s="79"/>
      <c r="B179" s="80" t="s">
        <v>117</v>
      </c>
      <c r="C179" s="80"/>
      <c r="D179" s="80"/>
      <c r="E179" s="80"/>
      <c r="F179" s="80"/>
    </row>
    <row r="180" spans="1:6" ht="10.5" customHeight="1" x14ac:dyDescent="0.2">
      <c r="A180" s="75"/>
      <c r="B180" s="76"/>
      <c r="C180" s="81" t="s">
        <v>161</v>
      </c>
      <c r="D180" s="82">
        <v>0</v>
      </c>
      <c r="E180" s="83">
        <v>0</v>
      </c>
      <c r="F180" s="83">
        <v>1770.35</v>
      </c>
    </row>
    <row r="181" spans="1:6" ht="10.5" customHeight="1" x14ac:dyDescent="0.2">
      <c r="A181" s="75"/>
      <c r="B181" s="76"/>
      <c r="C181" s="81" t="s">
        <v>118</v>
      </c>
      <c r="D181" s="82">
        <v>0</v>
      </c>
      <c r="E181" s="83">
        <v>7500</v>
      </c>
      <c r="F181" s="83">
        <v>9257.5499999999993</v>
      </c>
    </row>
    <row r="182" spans="1:6" ht="10.5" customHeight="1" x14ac:dyDescent="0.2">
      <c r="A182" s="75"/>
      <c r="B182" s="72" t="s">
        <v>119</v>
      </c>
      <c r="C182" s="76"/>
      <c r="D182" s="84">
        <v>0</v>
      </c>
      <c r="E182" s="85">
        <f>SUM(E180:E181)</f>
        <v>7500</v>
      </c>
      <c r="F182" s="85">
        <f>SUM(F180:F181)</f>
        <v>11027.9</v>
      </c>
    </row>
    <row r="183" spans="1:6" ht="10.5" customHeight="1" x14ac:dyDescent="0.2">
      <c r="A183" s="75"/>
      <c r="B183" s="72"/>
      <c r="C183" s="76"/>
      <c r="D183" s="84"/>
      <c r="E183" s="85"/>
      <c r="F183" s="85"/>
    </row>
    <row r="184" spans="1:6" ht="10.5" customHeight="1" x14ac:dyDescent="0.2">
      <c r="A184" s="75"/>
      <c r="B184" s="72" t="s">
        <v>191</v>
      </c>
      <c r="C184" s="76"/>
      <c r="D184" s="84"/>
      <c r="E184" s="85"/>
      <c r="F184" s="85"/>
    </row>
    <row r="185" spans="1:6" ht="10.5" customHeight="1" x14ac:dyDescent="0.2">
      <c r="A185" s="75"/>
      <c r="B185" s="76"/>
      <c r="C185" s="81" t="s">
        <v>120</v>
      </c>
      <c r="D185" s="82">
        <v>0</v>
      </c>
      <c r="E185" s="83">
        <v>0</v>
      </c>
      <c r="F185" s="83">
        <v>2518.1799999999998</v>
      </c>
    </row>
    <row r="186" spans="1:6" ht="10.5" customHeight="1" x14ac:dyDescent="0.2">
      <c r="A186" s="75"/>
      <c r="B186" s="76"/>
      <c r="C186" s="81" t="s">
        <v>124</v>
      </c>
      <c r="D186" s="82">
        <v>200</v>
      </c>
      <c r="E186" s="83">
        <v>0</v>
      </c>
      <c r="F186" s="83">
        <v>182.73</v>
      </c>
    </row>
    <row r="187" spans="1:6" ht="10.5" customHeight="1" x14ac:dyDescent="0.2">
      <c r="A187" s="75"/>
      <c r="B187" s="76"/>
      <c r="C187" s="81" t="s">
        <v>126</v>
      </c>
      <c r="D187" s="82">
        <v>0</v>
      </c>
      <c r="E187" s="83">
        <v>0</v>
      </c>
      <c r="F187" s="83">
        <v>238.23</v>
      </c>
    </row>
    <row r="188" spans="1:6" ht="10.5" customHeight="1" x14ac:dyDescent="0.2">
      <c r="A188" s="75"/>
      <c r="B188" s="76"/>
      <c r="C188" s="81" t="s">
        <v>127</v>
      </c>
      <c r="D188" s="82">
        <v>250</v>
      </c>
      <c r="E188" s="83">
        <v>250</v>
      </c>
      <c r="F188" s="83">
        <v>0</v>
      </c>
    </row>
    <row r="189" spans="1:6" ht="10.5" customHeight="1" x14ac:dyDescent="0.2">
      <c r="A189" s="75"/>
      <c r="B189" s="76"/>
      <c r="C189" s="81" t="s">
        <v>160</v>
      </c>
      <c r="D189" s="82">
        <v>0</v>
      </c>
      <c r="E189" s="83">
        <v>0</v>
      </c>
      <c r="F189" s="83">
        <v>39.82</v>
      </c>
    </row>
    <row r="190" spans="1:6" ht="10.5" customHeight="1" x14ac:dyDescent="0.2">
      <c r="A190" s="75"/>
      <c r="B190" s="76"/>
      <c r="C190" s="81" t="s">
        <v>129</v>
      </c>
      <c r="D190" s="82">
        <v>2000</v>
      </c>
      <c r="E190" s="83">
        <v>2800</v>
      </c>
      <c r="F190" s="83">
        <v>202.73</v>
      </c>
    </row>
    <row r="191" spans="1:6" ht="10.5" customHeight="1" x14ac:dyDescent="0.2">
      <c r="A191" s="75"/>
      <c r="B191" s="76"/>
      <c r="C191" s="81" t="s">
        <v>130</v>
      </c>
      <c r="D191" s="82">
        <v>0</v>
      </c>
      <c r="E191" s="83">
        <v>0</v>
      </c>
      <c r="F191" s="83">
        <v>80</v>
      </c>
    </row>
    <row r="192" spans="1:6" ht="10.5" customHeight="1" x14ac:dyDescent="0.2">
      <c r="A192" s="75"/>
      <c r="B192" s="76"/>
      <c r="C192" s="81" t="s">
        <v>131</v>
      </c>
      <c r="D192" s="82">
        <v>1500</v>
      </c>
      <c r="E192" s="83">
        <v>0</v>
      </c>
      <c r="F192" s="83">
        <v>1468.19</v>
      </c>
    </row>
    <row r="193" spans="1:6" ht="10.5" customHeight="1" x14ac:dyDescent="0.2">
      <c r="A193" s="75"/>
      <c r="B193" s="76"/>
      <c r="C193" s="81" t="s">
        <v>132</v>
      </c>
      <c r="D193" s="82">
        <v>75</v>
      </c>
      <c r="E193" s="83">
        <v>100</v>
      </c>
      <c r="F193" s="83">
        <v>72.73</v>
      </c>
    </row>
    <row r="194" spans="1:6" ht="10.5" customHeight="1" x14ac:dyDescent="0.2">
      <c r="A194" s="75"/>
      <c r="B194" s="76"/>
      <c r="C194" s="81" t="s">
        <v>133</v>
      </c>
      <c r="D194" s="82">
        <v>0</v>
      </c>
      <c r="E194" s="83">
        <v>0</v>
      </c>
      <c r="F194" s="83">
        <v>818.18</v>
      </c>
    </row>
    <row r="195" spans="1:6" ht="10.5" customHeight="1" x14ac:dyDescent="0.2">
      <c r="A195" s="75"/>
      <c r="B195" s="76"/>
      <c r="C195" s="81" t="s">
        <v>134</v>
      </c>
      <c r="D195" s="82">
        <v>100</v>
      </c>
      <c r="E195" s="83">
        <v>0</v>
      </c>
      <c r="F195" s="83">
        <v>22.68</v>
      </c>
    </row>
    <row r="196" spans="1:6" ht="10.5" customHeight="1" x14ac:dyDescent="0.2">
      <c r="A196" s="75"/>
      <c r="B196" s="76"/>
      <c r="C196" s="81" t="s">
        <v>135</v>
      </c>
      <c r="D196" s="82">
        <v>150</v>
      </c>
      <c r="E196" s="83">
        <v>150</v>
      </c>
      <c r="F196" s="83">
        <v>133.63999999999999</v>
      </c>
    </row>
    <row r="197" spans="1:6" ht="10.5" customHeight="1" x14ac:dyDescent="0.2">
      <c r="A197" s="75"/>
      <c r="B197" s="76"/>
      <c r="C197" s="81" t="s">
        <v>157</v>
      </c>
      <c r="D197" s="82">
        <v>0</v>
      </c>
      <c r="E197" s="83">
        <v>0</v>
      </c>
      <c r="F197" s="83">
        <v>454.55</v>
      </c>
    </row>
    <row r="198" spans="1:6" ht="10.5" customHeight="1" x14ac:dyDescent="0.2">
      <c r="A198" s="75"/>
      <c r="B198" s="76"/>
      <c r="C198" s="81" t="s">
        <v>156</v>
      </c>
      <c r="D198" s="82">
        <v>0</v>
      </c>
      <c r="E198" s="83">
        <v>0</v>
      </c>
      <c r="F198" s="83">
        <v>2500</v>
      </c>
    </row>
    <row r="199" spans="1:6" ht="10.5" customHeight="1" x14ac:dyDescent="0.2">
      <c r="A199" s="75"/>
      <c r="B199" s="76"/>
      <c r="C199" s="81" t="s">
        <v>154</v>
      </c>
      <c r="D199" s="82">
        <v>0</v>
      </c>
      <c r="E199" s="83">
        <v>0</v>
      </c>
      <c r="F199" s="83">
        <v>0</v>
      </c>
    </row>
    <row r="200" spans="1:6" ht="13.35" customHeight="1" x14ac:dyDescent="0.2">
      <c r="A200" s="75"/>
      <c r="B200" s="76"/>
      <c r="C200" s="93" t="s">
        <v>192</v>
      </c>
      <c r="D200" s="84">
        <f>SUM(D185:D199)</f>
        <v>4275</v>
      </c>
      <c r="E200" s="84">
        <f>SUM(E185:E199)</f>
        <v>3300</v>
      </c>
      <c r="F200" s="84">
        <f>SUM(F185:F199)</f>
        <v>8731.66</v>
      </c>
    </row>
    <row r="201" spans="1:6" ht="10.5" customHeight="1" x14ac:dyDescent="0.2">
      <c r="A201" s="75"/>
      <c r="B201" s="76"/>
      <c r="C201" s="72" t="s">
        <v>29</v>
      </c>
      <c r="D201" s="85">
        <f>D79+D88+D96+D106+D126+D134+D142+D152+D157+D161+D164+D167+D172+D178+D182+D200</f>
        <v>342881</v>
      </c>
      <c r="E201" s="85">
        <f>E107+E126+E134+E142+E152+E157+E161+E164+E167+E172+E178+E182+E200</f>
        <v>375877</v>
      </c>
      <c r="F201" s="85">
        <f>F107+F126+F134+F142+F152+F157+F161+F164+F167+F172+F178+F182+F200</f>
        <v>453638.56999999995</v>
      </c>
    </row>
    <row r="202" spans="1:6" ht="13.35" customHeight="1" x14ac:dyDescent="0.2">
      <c r="A202" s="75"/>
      <c r="B202" s="76"/>
      <c r="C202" s="76"/>
      <c r="D202" s="91"/>
      <c r="E202" s="76"/>
      <c r="F202" s="76"/>
    </row>
    <row r="203" spans="1:6" ht="10.5" customHeight="1" thickBot="1" x14ac:dyDescent="0.25">
      <c r="A203" s="94"/>
      <c r="B203" s="95"/>
      <c r="C203" s="96" t="s">
        <v>136</v>
      </c>
      <c r="D203" s="97">
        <f>(D54 - D201)</f>
        <v>-45761.272727272706</v>
      </c>
      <c r="E203" s="97">
        <f>(E54 - E201)</f>
        <v>-49946</v>
      </c>
      <c r="F203" s="97">
        <f>(F54 - F201)</f>
        <v>18350.880000000063</v>
      </c>
    </row>
    <row r="204" spans="1:6" x14ac:dyDescent="0.2">
      <c r="E204"/>
      <c r="F204"/>
    </row>
    <row r="205" spans="1:6" x14ac:dyDescent="0.2">
      <c r="E205"/>
      <c r="F205"/>
    </row>
    <row r="206" spans="1:6" x14ac:dyDescent="0.2">
      <c r="E206"/>
      <c r="F206"/>
    </row>
    <row r="207" spans="1:6" x14ac:dyDescent="0.2">
      <c r="E207"/>
      <c r="F207"/>
    </row>
    <row r="208" spans="1:6" x14ac:dyDescent="0.2">
      <c r="E208"/>
      <c r="F208"/>
    </row>
    <row r="209" spans="5:6" x14ac:dyDescent="0.2">
      <c r="E209"/>
      <c r="F209"/>
    </row>
    <row r="210" spans="5:6" x14ac:dyDescent="0.2">
      <c r="E210"/>
      <c r="F210"/>
    </row>
    <row r="211" spans="5:6" x14ac:dyDescent="0.2">
      <c r="E211"/>
      <c r="F211"/>
    </row>
    <row r="212" spans="5:6" x14ac:dyDescent="0.2">
      <c r="E212"/>
      <c r="F212"/>
    </row>
    <row r="213" spans="5:6" x14ac:dyDescent="0.2">
      <c r="E213"/>
      <c r="F213"/>
    </row>
    <row r="214" spans="5:6" x14ac:dyDescent="0.2">
      <c r="E214"/>
      <c r="F214"/>
    </row>
    <row r="215" spans="5:6" x14ac:dyDescent="0.2">
      <c r="E215"/>
      <c r="F215"/>
    </row>
    <row r="216" spans="5:6" x14ac:dyDescent="0.2">
      <c r="E216"/>
      <c r="F216"/>
    </row>
    <row r="217" spans="5:6" x14ac:dyDescent="0.2">
      <c r="E217"/>
      <c r="F217"/>
    </row>
    <row r="218" spans="5:6" x14ac:dyDescent="0.2">
      <c r="E218"/>
      <c r="F218"/>
    </row>
    <row r="219" spans="5:6" x14ac:dyDescent="0.2">
      <c r="E219"/>
      <c r="F219"/>
    </row>
    <row r="220" spans="5:6" x14ac:dyDescent="0.2">
      <c r="E220"/>
      <c r="F220"/>
    </row>
    <row r="221" spans="5:6" x14ac:dyDescent="0.2">
      <c r="E221"/>
      <c r="F221"/>
    </row>
    <row r="222" spans="5:6" x14ac:dyDescent="0.2">
      <c r="E222"/>
      <c r="F222"/>
    </row>
    <row r="223" spans="5:6" x14ac:dyDescent="0.2">
      <c r="E223"/>
      <c r="F223"/>
    </row>
    <row r="224" spans="5:6" x14ac:dyDescent="0.2">
      <c r="E224"/>
      <c r="F224"/>
    </row>
    <row r="225" spans="5:6" x14ac:dyDescent="0.2">
      <c r="E225"/>
      <c r="F225"/>
    </row>
    <row r="226" spans="5:6" x14ac:dyDescent="0.2">
      <c r="E226"/>
      <c r="F226"/>
    </row>
    <row r="227" spans="5:6" x14ac:dyDescent="0.2">
      <c r="E227"/>
      <c r="F227"/>
    </row>
    <row r="228" spans="5:6" x14ac:dyDescent="0.2">
      <c r="E228"/>
      <c r="F228"/>
    </row>
    <row r="229" spans="5:6" x14ac:dyDescent="0.2">
      <c r="E229"/>
      <c r="F229"/>
    </row>
    <row r="230" spans="5:6" x14ac:dyDescent="0.2">
      <c r="E230"/>
      <c r="F230"/>
    </row>
    <row r="231" spans="5:6" x14ac:dyDescent="0.2">
      <c r="E231"/>
      <c r="F231"/>
    </row>
    <row r="232" spans="5:6" x14ac:dyDescent="0.2">
      <c r="E232"/>
      <c r="F232"/>
    </row>
    <row r="233" spans="5:6" x14ac:dyDescent="0.2">
      <c r="E233"/>
      <c r="F233"/>
    </row>
    <row r="234" spans="5:6" x14ac:dyDescent="0.2">
      <c r="E234"/>
      <c r="F234"/>
    </row>
    <row r="235" spans="5:6" x14ac:dyDescent="0.2">
      <c r="E235"/>
      <c r="F235"/>
    </row>
    <row r="236" spans="5:6" x14ac:dyDescent="0.2">
      <c r="E236"/>
      <c r="F236"/>
    </row>
    <row r="237" spans="5:6" x14ac:dyDescent="0.2">
      <c r="E237"/>
      <c r="F237"/>
    </row>
    <row r="238" spans="5:6" x14ac:dyDescent="0.2">
      <c r="E238"/>
      <c r="F238"/>
    </row>
    <row r="239" spans="5:6" x14ac:dyDescent="0.2">
      <c r="E239"/>
      <c r="F239"/>
    </row>
    <row r="240" spans="5:6" x14ac:dyDescent="0.2">
      <c r="E240"/>
      <c r="F240"/>
    </row>
    <row r="241" spans="5:6" x14ac:dyDescent="0.2">
      <c r="E241"/>
      <c r="F241"/>
    </row>
    <row r="242" spans="5:6" x14ac:dyDescent="0.2">
      <c r="E242"/>
      <c r="F242"/>
    </row>
    <row r="243" spans="5:6" x14ac:dyDescent="0.2">
      <c r="E243"/>
      <c r="F243"/>
    </row>
    <row r="244" spans="5:6" x14ac:dyDescent="0.2">
      <c r="E244"/>
      <c r="F244"/>
    </row>
    <row r="245" spans="5:6" x14ac:dyDescent="0.2">
      <c r="E245"/>
      <c r="F245"/>
    </row>
    <row r="246" spans="5:6" x14ac:dyDescent="0.2">
      <c r="E246"/>
      <c r="F246"/>
    </row>
    <row r="247" spans="5:6" x14ac:dyDescent="0.2">
      <c r="E247"/>
      <c r="F247"/>
    </row>
    <row r="248" spans="5:6" x14ac:dyDescent="0.2">
      <c r="E248"/>
      <c r="F248"/>
    </row>
    <row r="249" spans="5:6" x14ac:dyDescent="0.2">
      <c r="E249"/>
      <c r="F249"/>
    </row>
    <row r="250" spans="5:6" x14ac:dyDescent="0.2">
      <c r="E250"/>
      <c r="F250"/>
    </row>
    <row r="251" spans="5:6" x14ac:dyDescent="0.2">
      <c r="E251"/>
      <c r="F251"/>
    </row>
    <row r="252" spans="5:6" x14ac:dyDescent="0.2">
      <c r="E252"/>
      <c r="F252"/>
    </row>
    <row r="253" spans="5:6" x14ac:dyDescent="0.2">
      <c r="E253"/>
      <c r="F253"/>
    </row>
    <row r="254" spans="5:6" x14ac:dyDescent="0.2">
      <c r="E254"/>
      <c r="F254"/>
    </row>
    <row r="255" spans="5:6" x14ac:dyDescent="0.2">
      <c r="E255"/>
      <c r="F255"/>
    </row>
    <row r="256" spans="5:6" x14ac:dyDescent="0.2">
      <c r="E256"/>
      <c r="F256"/>
    </row>
    <row r="257" spans="5:6" x14ac:dyDescent="0.2">
      <c r="E257"/>
      <c r="F257"/>
    </row>
    <row r="258" spans="5:6" x14ac:dyDescent="0.2">
      <c r="E258"/>
      <c r="F258"/>
    </row>
    <row r="259" spans="5:6" x14ac:dyDescent="0.2">
      <c r="E259"/>
      <c r="F259"/>
    </row>
    <row r="260" spans="5:6" x14ac:dyDescent="0.2">
      <c r="E260"/>
      <c r="F260"/>
    </row>
    <row r="261" spans="5:6" x14ac:dyDescent="0.2">
      <c r="E261"/>
      <c r="F261"/>
    </row>
    <row r="262" spans="5:6" x14ac:dyDescent="0.2">
      <c r="E262"/>
      <c r="F262"/>
    </row>
    <row r="263" spans="5:6" x14ac:dyDescent="0.2">
      <c r="E263"/>
      <c r="F263"/>
    </row>
    <row r="264" spans="5:6" x14ac:dyDescent="0.2">
      <c r="E264"/>
      <c r="F264"/>
    </row>
    <row r="265" spans="5:6" x14ac:dyDescent="0.2">
      <c r="E265"/>
      <c r="F265"/>
    </row>
    <row r="266" spans="5:6" x14ac:dyDescent="0.2">
      <c r="E266"/>
      <c r="F266"/>
    </row>
    <row r="267" spans="5:6" x14ac:dyDescent="0.2">
      <c r="E267"/>
      <c r="F267"/>
    </row>
    <row r="268" spans="5:6" x14ac:dyDescent="0.2">
      <c r="E268"/>
      <c r="F268"/>
    </row>
    <row r="269" spans="5:6" x14ac:dyDescent="0.2">
      <c r="E269"/>
      <c r="F269"/>
    </row>
    <row r="270" spans="5:6" x14ac:dyDescent="0.2">
      <c r="E270"/>
      <c r="F270"/>
    </row>
    <row r="271" spans="5:6" x14ac:dyDescent="0.2">
      <c r="E271"/>
      <c r="F271"/>
    </row>
    <row r="272" spans="5:6" x14ac:dyDescent="0.2">
      <c r="E272"/>
      <c r="F272"/>
    </row>
    <row r="273" spans="5:6" x14ac:dyDescent="0.2">
      <c r="E273"/>
      <c r="F273"/>
    </row>
    <row r="274" spans="5:6" x14ac:dyDescent="0.2">
      <c r="E274"/>
      <c r="F274"/>
    </row>
    <row r="275" spans="5:6" x14ac:dyDescent="0.2">
      <c r="E275"/>
      <c r="F275"/>
    </row>
    <row r="276" spans="5:6" x14ac:dyDescent="0.2">
      <c r="E276"/>
      <c r="F276"/>
    </row>
    <row r="277" spans="5:6" x14ac:dyDescent="0.2">
      <c r="E277"/>
      <c r="F277"/>
    </row>
    <row r="278" spans="5:6" x14ac:dyDescent="0.2">
      <c r="E278"/>
      <c r="F278"/>
    </row>
    <row r="279" spans="5:6" x14ac:dyDescent="0.2">
      <c r="E279"/>
      <c r="F279"/>
    </row>
    <row r="280" spans="5:6" x14ac:dyDescent="0.2">
      <c r="E280"/>
      <c r="F280"/>
    </row>
    <row r="281" spans="5:6" x14ac:dyDescent="0.2">
      <c r="E281"/>
      <c r="F281"/>
    </row>
    <row r="282" spans="5:6" x14ac:dyDescent="0.2">
      <c r="E282"/>
      <c r="F282"/>
    </row>
    <row r="283" spans="5:6" x14ac:dyDescent="0.2">
      <c r="E283"/>
      <c r="F283"/>
    </row>
    <row r="284" spans="5:6" x14ac:dyDescent="0.2">
      <c r="E284"/>
      <c r="F284"/>
    </row>
    <row r="285" spans="5:6" x14ac:dyDescent="0.2">
      <c r="E285"/>
    </row>
    <row r="286" spans="5:6" x14ac:dyDescent="0.2">
      <c r="E286"/>
    </row>
    <row r="287" spans="5:6" x14ac:dyDescent="0.2">
      <c r="E287"/>
    </row>
    <row r="288" spans="5:6" x14ac:dyDescent="0.2">
      <c r="E288"/>
    </row>
    <row r="289" spans="5:5" x14ac:dyDescent="0.2">
      <c r="E289"/>
    </row>
    <row r="290" spans="5:5" x14ac:dyDescent="0.2">
      <c r="E290"/>
    </row>
    <row r="291" spans="5:5" x14ac:dyDescent="0.2">
      <c r="E291"/>
    </row>
    <row r="292" spans="5:5" x14ac:dyDescent="0.2">
      <c r="E292"/>
    </row>
    <row r="293" spans="5:5" x14ac:dyDescent="0.2">
      <c r="E293"/>
    </row>
    <row r="294" spans="5:5" x14ac:dyDescent="0.2">
      <c r="E294"/>
    </row>
    <row r="295" spans="5:5" x14ac:dyDescent="0.2">
      <c r="E295"/>
    </row>
    <row r="296" spans="5:5" x14ac:dyDescent="0.2">
      <c r="E296"/>
    </row>
    <row r="297" spans="5:5" x14ac:dyDescent="0.2">
      <c r="E297"/>
    </row>
    <row r="298" spans="5:5" x14ac:dyDescent="0.2">
      <c r="E298"/>
    </row>
    <row r="299" spans="5:5" x14ac:dyDescent="0.2">
      <c r="E299"/>
    </row>
    <row r="300" spans="5:5" x14ac:dyDescent="0.2">
      <c r="E300"/>
    </row>
    <row r="301" spans="5:5" x14ac:dyDescent="0.2">
      <c r="E301"/>
    </row>
    <row r="302" spans="5:5" x14ac:dyDescent="0.2">
      <c r="E302"/>
    </row>
    <row r="303" spans="5:5" x14ac:dyDescent="0.2">
      <c r="E303"/>
    </row>
    <row r="304" spans="5:5" x14ac:dyDescent="0.2">
      <c r="E304"/>
    </row>
    <row r="305" spans="5:5" x14ac:dyDescent="0.2">
      <c r="E305"/>
    </row>
    <row r="306" spans="5:5" x14ac:dyDescent="0.2">
      <c r="E306"/>
    </row>
    <row r="307" spans="5:5" x14ac:dyDescent="0.2">
      <c r="E307"/>
    </row>
    <row r="308" spans="5:5" x14ac:dyDescent="0.2">
      <c r="E308"/>
    </row>
    <row r="309" spans="5:5" x14ac:dyDescent="0.2">
      <c r="E309"/>
    </row>
    <row r="310" spans="5:5" x14ac:dyDescent="0.2">
      <c r="E310"/>
    </row>
    <row r="311" spans="5:5" x14ac:dyDescent="0.2">
      <c r="E311"/>
    </row>
    <row r="312" spans="5:5" x14ac:dyDescent="0.2">
      <c r="E312"/>
    </row>
    <row r="313" spans="5:5" x14ac:dyDescent="0.2">
      <c r="E313"/>
    </row>
    <row r="314" spans="5:5" x14ac:dyDescent="0.2">
      <c r="E314"/>
    </row>
    <row r="315" spans="5:5" x14ac:dyDescent="0.2">
      <c r="E315"/>
    </row>
    <row r="316" spans="5:5" x14ac:dyDescent="0.2">
      <c r="E316"/>
    </row>
    <row r="317" spans="5:5" x14ac:dyDescent="0.2">
      <c r="E317"/>
    </row>
    <row r="318" spans="5:5" x14ac:dyDescent="0.2">
      <c r="E318"/>
    </row>
    <row r="319" spans="5:5" x14ac:dyDescent="0.2">
      <c r="E319"/>
    </row>
    <row r="320" spans="5:5" x14ac:dyDescent="0.2">
      <c r="E320"/>
    </row>
    <row r="321" spans="5:5" x14ac:dyDescent="0.2">
      <c r="E321"/>
    </row>
    <row r="322" spans="5:5" x14ac:dyDescent="0.2">
      <c r="E322"/>
    </row>
    <row r="323" spans="5:5" x14ac:dyDescent="0.2">
      <c r="E323"/>
    </row>
    <row r="324" spans="5:5" x14ac:dyDescent="0.2">
      <c r="E324"/>
    </row>
    <row r="325" spans="5:5" x14ac:dyDescent="0.2">
      <c r="E325"/>
    </row>
    <row r="326" spans="5:5" x14ac:dyDescent="0.2">
      <c r="E326"/>
    </row>
    <row r="327" spans="5:5" x14ac:dyDescent="0.2">
      <c r="E327"/>
    </row>
    <row r="328" spans="5:5" x14ac:dyDescent="0.2">
      <c r="E328"/>
    </row>
    <row r="329" spans="5:5" x14ac:dyDescent="0.2">
      <c r="E329"/>
    </row>
    <row r="330" spans="5:5" x14ac:dyDescent="0.2">
      <c r="E330"/>
    </row>
    <row r="331" spans="5:5" x14ac:dyDescent="0.2">
      <c r="E331"/>
    </row>
    <row r="332" spans="5:5" x14ac:dyDescent="0.2">
      <c r="E332"/>
    </row>
    <row r="333" spans="5:5" x14ac:dyDescent="0.2">
      <c r="E333"/>
    </row>
    <row r="334" spans="5:5" x14ac:dyDescent="0.2">
      <c r="E334"/>
    </row>
    <row r="335" spans="5:5" x14ac:dyDescent="0.2">
      <c r="E335"/>
    </row>
    <row r="336" spans="5:5" x14ac:dyDescent="0.2">
      <c r="E336"/>
    </row>
    <row r="337" spans="5:5" x14ac:dyDescent="0.2">
      <c r="E337"/>
    </row>
    <row r="338" spans="5:5" x14ac:dyDescent="0.2">
      <c r="E338"/>
    </row>
    <row r="339" spans="5:5" x14ac:dyDescent="0.2">
      <c r="E339"/>
    </row>
    <row r="340" spans="5:5" x14ac:dyDescent="0.2">
      <c r="E340"/>
    </row>
    <row r="341" spans="5:5" x14ac:dyDescent="0.2">
      <c r="E341"/>
    </row>
    <row r="342" spans="5:5" x14ac:dyDescent="0.2">
      <c r="E342"/>
    </row>
    <row r="343" spans="5:5" x14ac:dyDescent="0.2">
      <c r="E343"/>
    </row>
    <row r="344" spans="5:5" x14ac:dyDescent="0.2">
      <c r="E344"/>
    </row>
    <row r="345" spans="5:5" x14ac:dyDescent="0.2">
      <c r="E345"/>
    </row>
    <row r="346" spans="5:5" x14ac:dyDescent="0.2">
      <c r="E346"/>
    </row>
    <row r="347" spans="5:5" x14ac:dyDescent="0.2">
      <c r="E347"/>
    </row>
    <row r="348" spans="5:5" x14ac:dyDescent="0.2">
      <c r="E348"/>
    </row>
    <row r="349" spans="5:5" x14ac:dyDescent="0.2">
      <c r="E349"/>
    </row>
    <row r="350" spans="5:5" x14ac:dyDescent="0.2">
      <c r="E350"/>
    </row>
    <row r="351" spans="5:5" x14ac:dyDescent="0.2">
      <c r="E351"/>
    </row>
    <row r="352" spans="5:5" x14ac:dyDescent="0.2">
      <c r="E352"/>
    </row>
    <row r="353" spans="5:5" x14ac:dyDescent="0.2">
      <c r="E353"/>
    </row>
    <row r="354" spans="5:5" x14ac:dyDescent="0.2">
      <c r="E354"/>
    </row>
    <row r="355" spans="5:5" x14ac:dyDescent="0.2">
      <c r="E355"/>
    </row>
    <row r="356" spans="5:5" x14ac:dyDescent="0.2">
      <c r="E356"/>
    </row>
    <row r="357" spans="5:5" x14ac:dyDescent="0.2">
      <c r="E357"/>
    </row>
    <row r="358" spans="5:5" x14ac:dyDescent="0.2">
      <c r="E358"/>
    </row>
    <row r="359" spans="5:5" x14ac:dyDescent="0.2">
      <c r="E359"/>
    </row>
    <row r="360" spans="5:5" x14ac:dyDescent="0.2">
      <c r="E360"/>
    </row>
    <row r="361" spans="5:5" x14ac:dyDescent="0.2">
      <c r="E361"/>
    </row>
    <row r="362" spans="5:5" x14ac:dyDescent="0.2">
      <c r="E362"/>
    </row>
    <row r="363" spans="5:5" x14ac:dyDescent="0.2">
      <c r="E363"/>
    </row>
    <row r="364" spans="5:5" x14ac:dyDescent="0.2">
      <c r="E364"/>
    </row>
    <row r="365" spans="5:5" x14ac:dyDescent="0.2">
      <c r="E365"/>
    </row>
    <row r="366" spans="5:5" x14ac:dyDescent="0.2">
      <c r="E366"/>
    </row>
    <row r="367" spans="5:5" x14ac:dyDescent="0.2">
      <c r="E367"/>
    </row>
    <row r="368" spans="5:5" x14ac:dyDescent="0.2">
      <c r="E368"/>
    </row>
    <row r="369" spans="5:5" x14ac:dyDescent="0.2">
      <c r="E369"/>
    </row>
    <row r="370" spans="5:5" x14ac:dyDescent="0.2">
      <c r="E370"/>
    </row>
    <row r="371" spans="5:5" x14ac:dyDescent="0.2">
      <c r="E371"/>
    </row>
    <row r="372" spans="5:5" x14ac:dyDescent="0.2">
      <c r="E372"/>
    </row>
    <row r="373" spans="5:5" x14ac:dyDescent="0.2">
      <c r="E373"/>
    </row>
    <row r="374" spans="5:5" x14ac:dyDescent="0.2">
      <c r="E374"/>
    </row>
    <row r="375" spans="5:5" x14ac:dyDescent="0.2">
      <c r="E375"/>
    </row>
    <row r="376" spans="5:5" x14ac:dyDescent="0.2">
      <c r="E376"/>
    </row>
    <row r="377" spans="5:5" x14ac:dyDescent="0.2">
      <c r="E377"/>
    </row>
    <row r="378" spans="5:5" x14ac:dyDescent="0.2">
      <c r="E378"/>
    </row>
    <row r="379" spans="5:5" x14ac:dyDescent="0.2">
      <c r="E379"/>
    </row>
    <row r="380" spans="5:5" x14ac:dyDescent="0.2">
      <c r="E380"/>
    </row>
    <row r="381" spans="5:5" x14ac:dyDescent="0.2">
      <c r="E381"/>
    </row>
    <row r="382" spans="5:5" x14ac:dyDescent="0.2">
      <c r="E382"/>
    </row>
    <row r="383" spans="5:5" x14ac:dyDescent="0.2">
      <c r="E383"/>
    </row>
    <row r="384" spans="5:5" x14ac:dyDescent="0.2">
      <c r="E384"/>
    </row>
    <row r="385" spans="5:5" x14ac:dyDescent="0.2">
      <c r="E385"/>
    </row>
    <row r="386" spans="5:5" x14ac:dyDescent="0.2">
      <c r="E386"/>
    </row>
    <row r="387" spans="5:5" x14ac:dyDescent="0.2">
      <c r="E387"/>
    </row>
    <row r="388" spans="5:5" x14ac:dyDescent="0.2">
      <c r="E388"/>
    </row>
    <row r="389" spans="5:5" x14ac:dyDescent="0.2">
      <c r="E389"/>
    </row>
    <row r="390" spans="5:5" x14ac:dyDescent="0.2">
      <c r="E390"/>
    </row>
    <row r="391" spans="5:5" x14ac:dyDescent="0.2">
      <c r="E391"/>
    </row>
    <row r="392" spans="5:5" x14ac:dyDescent="0.2">
      <c r="E392"/>
    </row>
    <row r="393" spans="5:5" x14ac:dyDescent="0.2">
      <c r="E393"/>
    </row>
    <row r="394" spans="5:5" x14ac:dyDescent="0.2">
      <c r="E394"/>
    </row>
    <row r="395" spans="5:5" x14ac:dyDescent="0.2">
      <c r="E395"/>
    </row>
    <row r="396" spans="5:5" x14ac:dyDescent="0.2">
      <c r="E396"/>
    </row>
    <row r="397" spans="5:5" x14ac:dyDescent="0.2">
      <c r="E397"/>
    </row>
    <row r="398" spans="5:5" x14ac:dyDescent="0.2">
      <c r="E398"/>
    </row>
    <row r="399" spans="5:5" x14ac:dyDescent="0.2">
      <c r="E399"/>
    </row>
    <row r="400" spans="5:5" x14ac:dyDescent="0.2">
      <c r="E400"/>
    </row>
    <row r="401" spans="5:5" x14ac:dyDescent="0.2">
      <c r="E401"/>
    </row>
    <row r="402" spans="5:5" x14ac:dyDescent="0.2">
      <c r="E402"/>
    </row>
    <row r="403" spans="5:5" x14ac:dyDescent="0.2">
      <c r="E403"/>
    </row>
    <row r="404" spans="5:5" x14ac:dyDescent="0.2">
      <c r="E404"/>
    </row>
    <row r="405" spans="5:5" x14ac:dyDescent="0.2">
      <c r="E405"/>
    </row>
    <row r="406" spans="5:5" x14ac:dyDescent="0.2">
      <c r="E406"/>
    </row>
    <row r="407" spans="5:5" x14ac:dyDescent="0.2">
      <c r="E407"/>
    </row>
    <row r="408" spans="5:5" x14ac:dyDescent="0.2">
      <c r="E408"/>
    </row>
    <row r="409" spans="5:5" x14ac:dyDescent="0.2">
      <c r="E409"/>
    </row>
    <row r="410" spans="5:5" x14ac:dyDescent="0.2">
      <c r="E410"/>
    </row>
    <row r="411" spans="5:5" x14ac:dyDescent="0.2">
      <c r="E411"/>
    </row>
    <row r="412" spans="5:5" x14ac:dyDescent="0.2">
      <c r="E412"/>
    </row>
    <row r="413" spans="5:5" x14ac:dyDescent="0.2">
      <c r="E413"/>
    </row>
    <row r="414" spans="5:5" x14ac:dyDescent="0.2">
      <c r="E414"/>
    </row>
    <row r="415" spans="5:5" x14ac:dyDescent="0.2">
      <c r="E415"/>
    </row>
    <row r="416" spans="5:5" x14ac:dyDescent="0.2">
      <c r="E416"/>
    </row>
    <row r="417" spans="5:5" x14ac:dyDescent="0.2">
      <c r="E417"/>
    </row>
    <row r="418" spans="5:5" x14ac:dyDescent="0.2">
      <c r="E418"/>
    </row>
    <row r="419" spans="5:5" x14ac:dyDescent="0.2">
      <c r="E419"/>
    </row>
    <row r="420" spans="5:5" x14ac:dyDescent="0.2">
      <c r="E420"/>
    </row>
    <row r="421" spans="5:5" x14ac:dyDescent="0.2">
      <c r="E421"/>
    </row>
    <row r="422" spans="5:5" x14ac:dyDescent="0.2">
      <c r="E422"/>
    </row>
    <row r="423" spans="5:5" x14ac:dyDescent="0.2">
      <c r="E423"/>
    </row>
    <row r="424" spans="5:5" x14ac:dyDescent="0.2">
      <c r="E424"/>
    </row>
    <row r="425" spans="5:5" x14ac:dyDescent="0.2">
      <c r="E425"/>
    </row>
    <row r="426" spans="5:5" x14ac:dyDescent="0.2">
      <c r="E426"/>
    </row>
    <row r="427" spans="5:5" x14ac:dyDescent="0.2">
      <c r="E427"/>
    </row>
    <row r="428" spans="5:5" x14ac:dyDescent="0.2">
      <c r="E428"/>
    </row>
    <row r="429" spans="5:5" x14ac:dyDescent="0.2">
      <c r="E429"/>
    </row>
    <row r="430" spans="5:5" x14ac:dyDescent="0.2">
      <c r="E430"/>
    </row>
    <row r="431" spans="5:5" x14ac:dyDescent="0.2">
      <c r="E431"/>
    </row>
    <row r="432" spans="5:5" x14ac:dyDescent="0.2">
      <c r="E432"/>
    </row>
    <row r="433" spans="5:5" x14ac:dyDescent="0.2">
      <c r="E433"/>
    </row>
    <row r="434" spans="5:5" x14ac:dyDescent="0.2">
      <c r="E434"/>
    </row>
    <row r="435" spans="5:5" x14ac:dyDescent="0.2">
      <c r="E435"/>
    </row>
    <row r="436" spans="5:5" x14ac:dyDescent="0.2">
      <c r="E436"/>
    </row>
    <row r="437" spans="5:5" x14ac:dyDescent="0.2">
      <c r="E437"/>
    </row>
    <row r="438" spans="5:5" x14ac:dyDescent="0.2">
      <c r="E438"/>
    </row>
    <row r="439" spans="5:5" x14ac:dyDescent="0.2">
      <c r="E439"/>
    </row>
    <row r="440" spans="5:5" x14ac:dyDescent="0.2">
      <c r="E440"/>
    </row>
    <row r="441" spans="5:5" x14ac:dyDescent="0.2">
      <c r="E441"/>
    </row>
    <row r="442" spans="5:5" x14ac:dyDescent="0.2">
      <c r="E442"/>
    </row>
    <row r="443" spans="5:5" x14ac:dyDescent="0.2">
      <c r="E443"/>
    </row>
    <row r="444" spans="5:5" x14ac:dyDescent="0.2">
      <c r="E444"/>
    </row>
    <row r="445" spans="5:5" x14ac:dyDescent="0.2">
      <c r="E445"/>
    </row>
    <row r="446" spans="5:5" x14ac:dyDescent="0.2">
      <c r="E446"/>
    </row>
    <row r="447" spans="5:5" x14ac:dyDescent="0.2">
      <c r="E447"/>
    </row>
    <row r="448" spans="5:5" x14ac:dyDescent="0.2">
      <c r="E448"/>
    </row>
    <row r="449" spans="5:5" x14ac:dyDescent="0.2">
      <c r="E449"/>
    </row>
    <row r="450" spans="5:5" x14ac:dyDescent="0.2">
      <c r="E450"/>
    </row>
    <row r="451" spans="5:5" x14ac:dyDescent="0.2">
      <c r="E451"/>
    </row>
    <row r="452" spans="5:5" x14ac:dyDescent="0.2">
      <c r="E452"/>
    </row>
    <row r="453" spans="5:5" x14ac:dyDescent="0.2">
      <c r="E453"/>
    </row>
    <row r="454" spans="5:5" x14ac:dyDescent="0.2">
      <c r="E454"/>
    </row>
    <row r="455" spans="5:5" x14ac:dyDescent="0.2">
      <c r="E455"/>
    </row>
    <row r="456" spans="5:5" x14ac:dyDescent="0.2">
      <c r="E456"/>
    </row>
    <row r="457" spans="5:5" x14ac:dyDescent="0.2">
      <c r="E457"/>
    </row>
    <row r="458" spans="5:5" x14ac:dyDescent="0.2">
      <c r="E458"/>
    </row>
    <row r="459" spans="5:5" x14ac:dyDescent="0.2">
      <c r="E459"/>
    </row>
    <row r="460" spans="5:5" x14ac:dyDescent="0.2">
      <c r="E460"/>
    </row>
    <row r="461" spans="5:5" x14ac:dyDescent="0.2">
      <c r="E461"/>
    </row>
    <row r="462" spans="5:5" x14ac:dyDescent="0.2">
      <c r="E462"/>
    </row>
    <row r="463" spans="5:5" x14ac:dyDescent="0.2">
      <c r="E463"/>
    </row>
    <row r="464" spans="5:5" x14ac:dyDescent="0.2">
      <c r="E464"/>
    </row>
    <row r="465" spans="5:5" x14ac:dyDescent="0.2">
      <c r="E465"/>
    </row>
    <row r="466" spans="5:5" x14ac:dyDescent="0.2">
      <c r="E466"/>
    </row>
    <row r="467" spans="5:5" x14ac:dyDescent="0.2">
      <c r="E467"/>
    </row>
    <row r="468" spans="5:5" x14ac:dyDescent="0.2">
      <c r="E468"/>
    </row>
    <row r="469" spans="5:5" x14ac:dyDescent="0.2">
      <c r="E469"/>
    </row>
    <row r="470" spans="5:5" x14ac:dyDescent="0.2">
      <c r="E470"/>
    </row>
    <row r="471" spans="5:5" x14ac:dyDescent="0.2">
      <c r="E471"/>
    </row>
    <row r="472" spans="5:5" x14ac:dyDescent="0.2">
      <c r="E472"/>
    </row>
    <row r="473" spans="5:5" x14ac:dyDescent="0.2">
      <c r="E473"/>
    </row>
    <row r="474" spans="5:5" x14ac:dyDescent="0.2">
      <c r="E474"/>
    </row>
    <row r="475" spans="5:5" x14ac:dyDescent="0.2">
      <c r="E475"/>
    </row>
    <row r="476" spans="5:5" x14ac:dyDescent="0.2">
      <c r="E476"/>
    </row>
    <row r="477" spans="5:5" x14ac:dyDescent="0.2">
      <c r="E477"/>
    </row>
    <row r="478" spans="5:5" x14ac:dyDescent="0.2">
      <c r="E478"/>
    </row>
    <row r="479" spans="5:5" x14ac:dyDescent="0.2">
      <c r="E479"/>
    </row>
    <row r="480" spans="5:5" x14ac:dyDescent="0.2">
      <c r="E480"/>
    </row>
    <row r="481" spans="5:5" x14ac:dyDescent="0.2">
      <c r="E481"/>
    </row>
    <row r="482" spans="5:5" x14ac:dyDescent="0.2">
      <c r="E482"/>
    </row>
    <row r="483" spans="5:5" x14ac:dyDescent="0.2">
      <c r="E483"/>
    </row>
    <row r="484" spans="5:5" x14ac:dyDescent="0.2">
      <c r="E484"/>
    </row>
    <row r="485" spans="5:5" x14ac:dyDescent="0.2">
      <c r="E485"/>
    </row>
    <row r="486" spans="5:5" x14ac:dyDescent="0.2">
      <c r="E486"/>
    </row>
    <row r="487" spans="5:5" x14ac:dyDescent="0.2">
      <c r="E487"/>
    </row>
    <row r="488" spans="5:5" x14ac:dyDescent="0.2">
      <c r="E488"/>
    </row>
    <row r="489" spans="5:5" x14ac:dyDescent="0.2">
      <c r="E489"/>
    </row>
    <row r="490" spans="5:5" x14ac:dyDescent="0.2">
      <c r="E490"/>
    </row>
    <row r="491" spans="5:5" x14ac:dyDescent="0.2">
      <c r="E491"/>
    </row>
    <row r="492" spans="5:5" x14ac:dyDescent="0.2">
      <c r="E492"/>
    </row>
    <row r="493" spans="5:5" x14ac:dyDescent="0.2">
      <c r="E493"/>
    </row>
    <row r="494" spans="5:5" x14ac:dyDescent="0.2">
      <c r="E494"/>
    </row>
    <row r="495" spans="5:5" x14ac:dyDescent="0.2">
      <c r="E495"/>
    </row>
    <row r="496" spans="5:5" x14ac:dyDescent="0.2">
      <c r="E496"/>
    </row>
    <row r="497" spans="5:5" x14ac:dyDescent="0.2">
      <c r="E497"/>
    </row>
    <row r="498" spans="5:5" x14ac:dyDescent="0.2">
      <c r="E498"/>
    </row>
    <row r="499" spans="5:5" x14ac:dyDescent="0.2">
      <c r="E499"/>
    </row>
    <row r="500" spans="5:5" x14ac:dyDescent="0.2">
      <c r="E500"/>
    </row>
    <row r="501" spans="5:5" x14ac:dyDescent="0.2">
      <c r="E501"/>
    </row>
    <row r="502" spans="5:5" x14ac:dyDescent="0.2">
      <c r="E502"/>
    </row>
    <row r="503" spans="5:5" x14ac:dyDescent="0.2">
      <c r="E503"/>
    </row>
    <row r="504" spans="5:5" x14ac:dyDescent="0.2">
      <c r="E504"/>
    </row>
    <row r="505" spans="5:5" x14ac:dyDescent="0.2">
      <c r="E505"/>
    </row>
    <row r="506" spans="5:5" x14ac:dyDescent="0.2">
      <c r="E506"/>
    </row>
    <row r="507" spans="5:5" x14ac:dyDescent="0.2">
      <c r="E507"/>
    </row>
    <row r="508" spans="5:5" x14ac:dyDescent="0.2">
      <c r="E508"/>
    </row>
    <row r="509" spans="5:5" x14ac:dyDescent="0.2">
      <c r="E509"/>
    </row>
    <row r="510" spans="5:5" x14ac:dyDescent="0.2">
      <c r="E510"/>
    </row>
    <row r="511" spans="5:5" x14ac:dyDescent="0.2">
      <c r="E511"/>
    </row>
    <row r="512" spans="5:5" x14ac:dyDescent="0.2">
      <c r="E512"/>
    </row>
    <row r="513" spans="5:5" x14ac:dyDescent="0.2">
      <c r="E513"/>
    </row>
    <row r="514" spans="5:5" x14ac:dyDescent="0.2">
      <c r="E514"/>
    </row>
    <row r="515" spans="5:5" x14ac:dyDescent="0.2">
      <c r="E515"/>
    </row>
    <row r="516" spans="5:5" x14ac:dyDescent="0.2">
      <c r="E516"/>
    </row>
    <row r="517" spans="5:5" x14ac:dyDescent="0.2">
      <c r="E517"/>
    </row>
    <row r="518" spans="5:5" x14ac:dyDescent="0.2">
      <c r="E518"/>
    </row>
    <row r="519" spans="5:5" x14ac:dyDescent="0.2">
      <c r="E519"/>
    </row>
    <row r="520" spans="5:5" x14ac:dyDescent="0.2">
      <c r="E520"/>
    </row>
    <row r="521" spans="5:5" x14ac:dyDescent="0.2">
      <c r="E521"/>
    </row>
    <row r="522" spans="5:5" x14ac:dyDescent="0.2">
      <c r="E522"/>
    </row>
    <row r="523" spans="5:5" x14ac:dyDescent="0.2">
      <c r="E523"/>
    </row>
    <row r="524" spans="5:5" x14ac:dyDescent="0.2">
      <c r="E524"/>
    </row>
    <row r="525" spans="5:5" x14ac:dyDescent="0.2">
      <c r="E525"/>
    </row>
    <row r="526" spans="5:5" x14ac:dyDescent="0.2">
      <c r="E526"/>
    </row>
    <row r="527" spans="5:5" x14ac:dyDescent="0.2">
      <c r="E527"/>
    </row>
    <row r="528" spans="5:5" x14ac:dyDescent="0.2">
      <c r="E528"/>
    </row>
    <row r="529" spans="5:5" x14ac:dyDescent="0.2">
      <c r="E529"/>
    </row>
    <row r="530" spans="5:5" x14ac:dyDescent="0.2">
      <c r="E530"/>
    </row>
    <row r="531" spans="5:5" x14ac:dyDescent="0.2">
      <c r="E531"/>
    </row>
    <row r="532" spans="5:5" x14ac:dyDescent="0.2">
      <c r="E532"/>
    </row>
    <row r="533" spans="5:5" x14ac:dyDescent="0.2">
      <c r="E533"/>
    </row>
    <row r="534" spans="5:5" x14ac:dyDescent="0.2">
      <c r="E534"/>
    </row>
    <row r="535" spans="5:5" x14ac:dyDescent="0.2">
      <c r="E535"/>
    </row>
    <row r="536" spans="5:5" x14ac:dyDescent="0.2">
      <c r="E536"/>
    </row>
    <row r="537" spans="5:5" x14ac:dyDescent="0.2">
      <c r="E537"/>
    </row>
    <row r="538" spans="5:5" x14ac:dyDescent="0.2">
      <c r="E538"/>
    </row>
    <row r="539" spans="5:5" x14ac:dyDescent="0.2">
      <c r="E539"/>
    </row>
    <row r="540" spans="5:5" x14ac:dyDescent="0.2">
      <c r="E540"/>
    </row>
    <row r="541" spans="5:5" x14ac:dyDescent="0.2">
      <c r="E541"/>
    </row>
    <row r="542" spans="5:5" x14ac:dyDescent="0.2">
      <c r="E542"/>
    </row>
    <row r="543" spans="5:5" x14ac:dyDescent="0.2">
      <c r="E543"/>
    </row>
    <row r="544" spans="5:5" x14ac:dyDescent="0.2">
      <c r="E544"/>
    </row>
    <row r="545" spans="5:5" x14ac:dyDescent="0.2">
      <c r="E545"/>
    </row>
    <row r="546" spans="5:5" x14ac:dyDescent="0.2">
      <c r="E546"/>
    </row>
    <row r="547" spans="5:5" x14ac:dyDescent="0.2">
      <c r="E547"/>
    </row>
    <row r="548" spans="5:5" x14ac:dyDescent="0.2">
      <c r="E548"/>
    </row>
    <row r="549" spans="5:5" x14ac:dyDescent="0.2">
      <c r="E549"/>
    </row>
    <row r="550" spans="5:5" x14ac:dyDescent="0.2">
      <c r="E550"/>
    </row>
    <row r="551" spans="5:5" x14ac:dyDescent="0.2">
      <c r="E551"/>
    </row>
    <row r="552" spans="5:5" x14ac:dyDescent="0.2">
      <c r="E552"/>
    </row>
    <row r="553" spans="5:5" x14ac:dyDescent="0.2">
      <c r="E553"/>
    </row>
    <row r="554" spans="5:5" x14ac:dyDescent="0.2">
      <c r="E554"/>
    </row>
    <row r="555" spans="5:5" x14ac:dyDescent="0.2">
      <c r="E555"/>
    </row>
    <row r="556" spans="5:5" x14ac:dyDescent="0.2">
      <c r="E556"/>
    </row>
    <row r="557" spans="5:5" x14ac:dyDescent="0.2">
      <c r="E557"/>
    </row>
    <row r="558" spans="5:5" x14ac:dyDescent="0.2">
      <c r="E558"/>
    </row>
    <row r="559" spans="5:5" x14ac:dyDescent="0.2">
      <c r="E559"/>
    </row>
    <row r="560" spans="5:5" x14ac:dyDescent="0.2">
      <c r="E560"/>
    </row>
    <row r="561" spans="5:5" x14ac:dyDescent="0.2">
      <c r="E561"/>
    </row>
    <row r="562" spans="5:5" x14ac:dyDescent="0.2">
      <c r="E562"/>
    </row>
    <row r="563" spans="5:5" x14ac:dyDescent="0.2">
      <c r="E563"/>
    </row>
    <row r="564" spans="5:5" x14ac:dyDescent="0.2">
      <c r="E564"/>
    </row>
    <row r="565" spans="5:5" x14ac:dyDescent="0.2">
      <c r="E565"/>
    </row>
    <row r="566" spans="5:5" x14ac:dyDescent="0.2">
      <c r="E566"/>
    </row>
    <row r="567" spans="5:5" x14ac:dyDescent="0.2">
      <c r="E567"/>
    </row>
    <row r="568" spans="5:5" x14ac:dyDescent="0.2">
      <c r="E568"/>
    </row>
    <row r="569" spans="5:5" x14ac:dyDescent="0.2">
      <c r="E569"/>
    </row>
    <row r="570" spans="5:5" x14ac:dyDescent="0.2">
      <c r="E570"/>
    </row>
    <row r="571" spans="5:5" x14ac:dyDescent="0.2">
      <c r="E571"/>
    </row>
    <row r="572" spans="5:5" x14ac:dyDescent="0.2">
      <c r="E572"/>
    </row>
    <row r="573" spans="5:5" x14ac:dyDescent="0.2">
      <c r="E573"/>
    </row>
    <row r="574" spans="5:5" x14ac:dyDescent="0.2">
      <c r="E574"/>
    </row>
    <row r="575" spans="5:5" x14ac:dyDescent="0.2">
      <c r="E575"/>
    </row>
    <row r="576" spans="5:5" x14ac:dyDescent="0.2">
      <c r="E576"/>
    </row>
    <row r="577" spans="5:5" x14ac:dyDescent="0.2">
      <c r="E577"/>
    </row>
    <row r="578" spans="5:5" x14ac:dyDescent="0.2">
      <c r="E578"/>
    </row>
    <row r="579" spans="5:5" x14ac:dyDescent="0.2">
      <c r="E579"/>
    </row>
    <row r="580" spans="5:5" x14ac:dyDescent="0.2">
      <c r="E580"/>
    </row>
    <row r="581" spans="5:5" x14ac:dyDescent="0.2">
      <c r="E581"/>
    </row>
    <row r="582" spans="5:5" x14ac:dyDescent="0.2">
      <c r="E582"/>
    </row>
    <row r="583" spans="5:5" x14ac:dyDescent="0.2">
      <c r="E583"/>
    </row>
    <row r="584" spans="5:5" x14ac:dyDescent="0.2">
      <c r="E584"/>
    </row>
    <row r="585" spans="5:5" x14ac:dyDescent="0.2">
      <c r="E585"/>
    </row>
    <row r="586" spans="5:5" x14ac:dyDescent="0.2">
      <c r="E586"/>
    </row>
    <row r="587" spans="5:5" x14ac:dyDescent="0.2">
      <c r="E587"/>
    </row>
    <row r="588" spans="5:5" x14ac:dyDescent="0.2">
      <c r="E588"/>
    </row>
    <row r="589" spans="5:5" x14ac:dyDescent="0.2">
      <c r="E589"/>
    </row>
    <row r="590" spans="5:5" x14ac:dyDescent="0.2">
      <c r="E590"/>
    </row>
    <row r="591" spans="5:5" x14ac:dyDescent="0.2">
      <c r="E591"/>
    </row>
    <row r="592" spans="5:5" x14ac:dyDescent="0.2">
      <c r="E592"/>
    </row>
    <row r="593" spans="5:5" x14ac:dyDescent="0.2">
      <c r="E593"/>
    </row>
    <row r="594" spans="5:5" x14ac:dyDescent="0.2">
      <c r="E594"/>
    </row>
    <row r="595" spans="5:5" x14ac:dyDescent="0.2">
      <c r="E595"/>
    </row>
    <row r="596" spans="5:5" x14ac:dyDescent="0.2">
      <c r="E596"/>
    </row>
    <row r="597" spans="5:5" x14ac:dyDescent="0.2">
      <c r="E597"/>
    </row>
    <row r="598" spans="5:5" x14ac:dyDescent="0.2">
      <c r="E598"/>
    </row>
    <row r="599" spans="5:5" x14ac:dyDescent="0.2">
      <c r="E599"/>
    </row>
    <row r="600" spans="5:5" x14ac:dyDescent="0.2">
      <c r="E600"/>
    </row>
    <row r="601" spans="5:5" x14ac:dyDescent="0.2">
      <c r="E601"/>
    </row>
    <row r="602" spans="5:5" x14ac:dyDescent="0.2">
      <c r="E602"/>
    </row>
    <row r="603" spans="5:5" x14ac:dyDescent="0.2">
      <c r="E603"/>
    </row>
    <row r="604" spans="5:5" x14ac:dyDescent="0.2">
      <c r="E604"/>
    </row>
    <row r="605" spans="5:5" x14ac:dyDescent="0.2">
      <c r="E605"/>
    </row>
    <row r="606" spans="5:5" x14ac:dyDescent="0.2">
      <c r="E606"/>
    </row>
    <row r="607" spans="5:5" x14ac:dyDescent="0.2">
      <c r="E607"/>
    </row>
    <row r="608" spans="5:5" x14ac:dyDescent="0.2">
      <c r="E608"/>
    </row>
    <row r="609" spans="5:5" x14ac:dyDescent="0.2">
      <c r="E609"/>
    </row>
    <row r="610" spans="5:5" x14ac:dyDescent="0.2">
      <c r="E610"/>
    </row>
    <row r="611" spans="5:5" x14ac:dyDescent="0.2">
      <c r="E611"/>
    </row>
    <row r="612" spans="5:5" x14ac:dyDescent="0.2">
      <c r="E612"/>
    </row>
    <row r="613" spans="5:5" x14ac:dyDescent="0.2">
      <c r="E613"/>
    </row>
    <row r="614" spans="5:5" x14ac:dyDescent="0.2">
      <c r="E614"/>
    </row>
    <row r="615" spans="5:5" x14ac:dyDescent="0.2">
      <c r="E615"/>
    </row>
    <row r="616" spans="5:5" x14ac:dyDescent="0.2">
      <c r="E616"/>
    </row>
    <row r="617" spans="5:5" x14ac:dyDescent="0.2">
      <c r="E617"/>
    </row>
    <row r="618" spans="5:5" x14ac:dyDescent="0.2">
      <c r="E618"/>
    </row>
    <row r="619" spans="5:5" x14ac:dyDescent="0.2">
      <c r="E619"/>
    </row>
    <row r="620" spans="5:5" x14ac:dyDescent="0.2">
      <c r="E620"/>
    </row>
    <row r="621" spans="5:5" x14ac:dyDescent="0.2">
      <c r="E621"/>
    </row>
    <row r="622" spans="5:5" x14ac:dyDescent="0.2">
      <c r="E622"/>
    </row>
    <row r="623" spans="5:5" x14ac:dyDescent="0.2">
      <c r="E623"/>
    </row>
    <row r="624" spans="5:5" x14ac:dyDescent="0.2">
      <c r="E624"/>
    </row>
    <row r="625" spans="5:5" x14ac:dyDescent="0.2">
      <c r="E625"/>
    </row>
    <row r="626" spans="5:5" x14ac:dyDescent="0.2">
      <c r="E626"/>
    </row>
    <row r="627" spans="5:5" x14ac:dyDescent="0.2">
      <c r="E627"/>
    </row>
    <row r="628" spans="5:5" x14ac:dyDescent="0.2">
      <c r="E628"/>
    </row>
    <row r="629" spans="5:5" x14ac:dyDescent="0.2">
      <c r="E629"/>
    </row>
    <row r="630" spans="5:5" x14ac:dyDescent="0.2">
      <c r="E630"/>
    </row>
    <row r="631" spans="5:5" x14ac:dyDescent="0.2">
      <c r="E631"/>
    </row>
    <row r="632" spans="5:5" x14ac:dyDescent="0.2">
      <c r="E632"/>
    </row>
    <row r="633" spans="5:5" x14ac:dyDescent="0.2">
      <c r="E633"/>
    </row>
    <row r="634" spans="5:5" x14ac:dyDescent="0.2">
      <c r="E634"/>
    </row>
    <row r="635" spans="5:5" x14ac:dyDescent="0.2">
      <c r="E635"/>
    </row>
    <row r="636" spans="5:5" x14ac:dyDescent="0.2">
      <c r="E636"/>
    </row>
    <row r="637" spans="5:5" x14ac:dyDescent="0.2">
      <c r="E637"/>
    </row>
    <row r="638" spans="5:5" x14ac:dyDescent="0.2">
      <c r="E638"/>
    </row>
    <row r="639" spans="5:5" x14ac:dyDescent="0.2">
      <c r="E639"/>
    </row>
    <row r="640" spans="5:5" x14ac:dyDescent="0.2">
      <c r="E640"/>
    </row>
    <row r="641" spans="5:5" x14ac:dyDescent="0.2">
      <c r="E641"/>
    </row>
    <row r="642" spans="5:5" x14ac:dyDescent="0.2">
      <c r="E642"/>
    </row>
    <row r="643" spans="5:5" x14ac:dyDescent="0.2">
      <c r="E643"/>
    </row>
    <row r="644" spans="5:5" x14ac:dyDescent="0.2">
      <c r="E644"/>
    </row>
    <row r="645" spans="5:5" x14ac:dyDescent="0.2">
      <c r="E645"/>
    </row>
    <row r="646" spans="5:5" x14ac:dyDescent="0.2">
      <c r="E646"/>
    </row>
    <row r="647" spans="5:5" x14ac:dyDescent="0.2">
      <c r="E647"/>
    </row>
    <row r="648" spans="5:5" x14ac:dyDescent="0.2">
      <c r="E648"/>
    </row>
    <row r="649" spans="5:5" x14ac:dyDescent="0.2">
      <c r="E649"/>
    </row>
    <row r="650" spans="5:5" x14ac:dyDescent="0.2">
      <c r="E650"/>
    </row>
    <row r="651" spans="5:5" x14ac:dyDescent="0.2">
      <c r="E651"/>
    </row>
    <row r="652" spans="5:5" x14ac:dyDescent="0.2">
      <c r="E652"/>
    </row>
    <row r="653" spans="5:5" x14ac:dyDescent="0.2">
      <c r="E653"/>
    </row>
    <row r="654" spans="5:5" x14ac:dyDescent="0.2">
      <c r="E654"/>
    </row>
    <row r="655" spans="5:5" x14ac:dyDescent="0.2">
      <c r="E655"/>
    </row>
    <row r="656" spans="5:5" x14ac:dyDescent="0.2">
      <c r="E656"/>
    </row>
    <row r="657" spans="5:5" x14ac:dyDescent="0.2">
      <c r="E657"/>
    </row>
    <row r="658" spans="5:5" x14ac:dyDescent="0.2">
      <c r="E658"/>
    </row>
    <row r="659" spans="5:5" x14ac:dyDescent="0.2">
      <c r="E659"/>
    </row>
    <row r="660" spans="5:5" x14ac:dyDescent="0.2">
      <c r="E660"/>
    </row>
    <row r="661" spans="5:5" x14ac:dyDescent="0.2">
      <c r="E661"/>
    </row>
    <row r="662" spans="5:5" x14ac:dyDescent="0.2">
      <c r="E662"/>
    </row>
    <row r="663" spans="5:5" x14ac:dyDescent="0.2">
      <c r="E663"/>
    </row>
    <row r="664" spans="5:5" x14ac:dyDescent="0.2">
      <c r="E664"/>
    </row>
    <row r="665" spans="5:5" x14ac:dyDescent="0.2">
      <c r="E665"/>
    </row>
    <row r="666" spans="5:5" x14ac:dyDescent="0.2">
      <c r="E666"/>
    </row>
    <row r="667" spans="5:5" x14ac:dyDescent="0.2">
      <c r="E667"/>
    </row>
    <row r="668" spans="5:5" x14ac:dyDescent="0.2">
      <c r="E668"/>
    </row>
    <row r="669" spans="5:5" x14ac:dyDescent="0.2">
      <c r="E669"/>
    </row>
    <row r="670" spans="5:5" x14ac:dyDescent="0.2">
      <c r="E670"/>
    </row>
    <row r="671" spans="5:5" x14ac:dyDescent="0.2">
      <c r="E671"/>
    </row>
    <row r="672" spans="5:5" x14ac:dyDescent="0.2">
      <c r="E672"/>
    </row>
    <row r="673" spans="5:5" x14ac:dyDescent="0.2">
      <c r="E673"/>
    </row>
    <row r="674" spans="5:5" x14ac:dyDescent="0.2">
      <c r="E674"/>
    </row>
    <row r="675" spans="5:5" x14ac:dyDescent="0.2">
      <c r="E675"/>
    </row>
    <row r="676" spans="5:5" x14ac:dyDescent="0.2">
      <c r="E676"/>
    </row>
    <row r="677" spans="5:5" x14ac:dyDescent="0.2">
      <c r="E677"/>
    </row>
    <row r="678" spans="5:5" x14ac:dyDescent="0.2">
      <c r="E678"/>
    </row>
    <row r="679" spans="5:5" x14ac:dyDescent="0.2">
      <c r="E679"/>
    </row>
    <row r="680" spans="5:5" x14ac:dyDescent="0.2">
      <c r="E680"/>
    </row>
    <row r="681" spans="5:5" x14ac:dyDescent="0.2">
      <c r="E681"/>
    </row>
    <row r="682" spans="5:5" x14ac:dyDescent="0.2">
      <c r="E682"/>
    </row>
    <row r="683" spans="5:5" x14ac:dyDescent="0.2">
      <c r="E683"/>
    </row>
    <row r="684" spans="5:5" x14ac:dyDescent="0.2">
      <c r="E684"/>
    </row>
    <row r="685" spans="5:5" x14ac:dyDescent="0.2">
      <c r="E685"/>
    </row>
    <row r="686" spans="5:5" x14ac:dyDescent="0.2">
      <c r="E686"/>
    </row>
    <row r="687" spans="5:5" x14ac:dyDescent="0.2">
      <c r="E687"/>
    </row>
    <row r="688" spans="5:5" x14ac:dyDescent="0.2">
      <c r="E688"/>
    </row>
    <row r="689" spans="5:5" x14ac:dyDescent="0.2">
      <c r="E689"/>
    </row>
    <row r="690" spans="5:5" x14ac:dyDescent="0.2">
      <c r="E690"/>
    </row>
    <row r="691" spans="5:5" x14ac:dyDescent="0.2">
      <c r="E691"/>
    </row>
    <row r="692" spans="5:5" x14ac:dyDescent="0.2">
      <c r="E692"/>
    </row>
    <row r="693" spans="5:5" x14ac:dyDescent="0.2">
      <c r="E693"/>
    </row>
    <row r="694" spans="5:5" x14ac:dyDescent="0.2">
      <c r="E694"/>
    </row>
    <row r="695" spans="5:5" x14ac:dyDescent="0.2">
      <c r="E695"/>
    </row>
    <row r="696" spans="5:5" x14ac:dyDescent="0.2">
      <c r="E696"/>
    </row>
    <row r="697" spans="5:5" x14ac:dyDescent="0.2">
      <c r="E697"/>
    </row>
    <row r="698" spans="5:5" x14ac:dyDescent="0.2">
      <c r="E698"/>
    </row>
    <row r="699" spans="5:5" x14ac:dyDescent="0.2">
      <c r="E699"/>
    </row>
    <row r="700" spans="5:5" x14ac:dyDescent="0.2">
      <c r="E700"/>
    </row>
    <row r="701" spans="5:5" x14ac:dyDescent="0.2">
      <c r="E701"/>
    </row>
    <row r="702" spans="5:5" x14ac:dyDescent="0.2">
      <c r="E702"/>
    </row>
    <row r="703" spans="5:5" x14ac:dyDescent="0.2">
      <c r="E703"/>
    </row>
    <row r="704" spans="5:5" x14ac:dyDescent="0.2">
      <c r="E704"/>
    </row>
    <row r="705" spans="5:5" x14ac:dyDescent="0.2">
      <c r="E705"/>
    </row>
    <row r="706" spans="5:5" x14ac:dyDescent="0.2">
      <c r="E706"/>
    </row>
    <row r="707" spans="5:5" x14ac:dyDescent="0.2">
      <c r="E707"/>
    </row>
    <row r="708" spans="5:5" x14ac:dyDescent="0.2">
      <c r="E708"/>
    </row>
    <row r="709" spans="5:5" x14ac:dyDescent="0.2">
      <c r="E709"/>
    </row>
    <row r="710" spans="5:5" x14ac:dyDescent="0.2">
      <c r="E710"/>
    </row>
    <row r="711" spans="5:5" x14ac:dyDescent="0.2">
      <c r="E711"/>
    </row>
    <row r="712" spans="5:5" x14ac:dyDescent="0.2">
      <c r="E712"/>
    </row>
    <row r="713" spans="5:5" x14ac:dyDescent="0.2">
      <c r="E713"/>
    </row>
    <row r="714" spans="5:5" x14ac:dyDescent="0.2">
      <c r="E714"/>
    </row>
    <row r="715" spans="5:5" x14ac:dyDescent="0.2">
      <c r="E715"/>
    </row>
    <row r="716" spans="5:5" x14ac:dyDescent="0.2">
      <c r="E716"/>
    </row>
    <row r="717" spans="5:5" x14ac:dyDescent="0.2">
      <c r="E717"/>
    </row>
    <row r="718" spans="5:5" x14ac:dyDescent="0.2">
      <c r="E718"/>
    </row>
    <row r="719" spans="5:5" x14ac:dyDescent="0.2">
      <c r="E719"/>
    </row>
    <row r="720" spans="5:5" x14ac:dyDescent="0.2">
      <c r="E720"/>
    </row>
    <row r="721" spans="5:5" x14ac:dyDescent="0.2">
      <c r="E721"/>
    </row>
    <row r="722" spans="5:5" x14ac:dyDescent="0.2">
      <c r="E722"/>
    </row>
    <row r="723" spans="5:5" x14ac:dyDescent="0.2">
      <c r="E723"/>
    </row>
    <row r="724" spans="5:5" x14ac:dyDescent="0.2">
      <c r="E724"/>
    </row>
    <row r="725" spans="5:5" x14ac:dyDescent="0.2">
      <c r="E725"/>
    </row>
    <row r="726" spans="5:5" x14ac:dyDescent="0.2">
      <c r="E726"/>
    </row>
    <row r="727" spans="5:5" x14ac:dyDescent="0.2">
      <c r="E727"/>
    </row>
    <row r="728" spans="5:5" x14ac:dyDescent="0.2">
      <c r="E728"/>
    </row>
    <row r="729" spans="5:5" x14ac:dyDescent="0.2">
      <c r="E729"/>
    </row>
    <row r="730" spans="5:5" x14ac:dyDescent="0.2">
      <c r="E730"/>
    </row>
    <row r="731" spans="5:5" x14ac:dyDescent="0.2">
      <c r="E731"/>
    </row>
    <row r="732" spans="5:5" x14ac:dyDescent="0.2">
      <c r="E732"/>
    </row>
    <row r="733" spans="5:5" x14ac:dyDescent="0.2">
      <c r="E733"/>
    </row>
    <row r="734" spans="5:5" x14ac:dyDescent="0.2">
      <c r="E734"/>
    </row>
    <row r="735" spans="5:5" x14ac:dyDescent="0.2">
      <c r="E735"/>
    </row>
    <row r="736" spans="5:5" x14ac:dyDescent="0.2">
      <c r="E736"/>
    </row>
    <row r="737" spans="5:5" x14ac:dyDescent="0.2">
      <c r="E737"/>
    </row>
    <row r="738" spans="5:5" x14ac:dyDescent="0.2">
      <c r="E738"/>
    </row>
    <row r="739" spans="5:5" x14ac:dyDescent="0.2">
      <c r="E739"/>
    </row>
    <row r="740" spans="5:5" x14ac:dyDescent="0.2">
      <c r="E740"/>
    </row>
    <row r="741" spans="5:5" x14ac:dyDescent="0.2">
      <c r="E741"/>
    </row>
    <row r="742" spans="5:5" x14ac:dyDescent="0.2">
      <c r="E742"/>
    </row>
    <row r="743" spans="5:5" x14ac:dyDescent="0.2">
      <c r="E743"/>
    </row>
    <row r="744" spans="5:5" x14ac:dyDescent="0.2">
      <c r="E744"/>
    </row>
    <row r="745" spans="5:5" x14ac:dyDescent="0.2">
      <c r="E745"/>
    </row>
    <row r="746" spans="5:5" x14ac:dyDescent="0.2">
      <c r="E746"/>
    </row>
    <row r="747" spans="5:5" x14ac:dyDescent="0.2">
      <c r="E747"/>
    </row>
    <row r="748" spans="5:5" x14ac:dyDescent="0.2">
      <c r="E748"/>
    </row>
    <row r="749" spans="5:5" x14ac:dyDescent="0.2">
      <c r="E749"/>
    </row>
    <row r="750" spans="5:5" x14ac:dyDescent="0.2">
      <c r="E750"/>
    </row>
    <row r="751" spans="5:5" x14ac:dyDescent="0.2">
      <c r="E751"/>
    </row>
    <row r="752" spans="5:5" x14ac:dyDescent="0.2">
      <c r="E752"/>
    </row>
    <row r="753" spans="5:5" x14ac:dyDescent="0.2">
      <c r="E753"/>
    </row>
    <row r="754" spans="5:5" x14ac:dyDescent="0.2">
      <c r="E754"/>
    </row>
    <row r="755" spans="5:5" x14ac:dyDescent="0.2">
      <c r="E755"/>
    </row>
    <row r="756" spans="5:5" x14ac:dyDescent="0.2">
      <c r="E756"/>
    </row>
    <row r="757" spans="5:5" x14ac:dyDescent="0.2">
      <c r="E757"/>
    </row>
    <row r="758" spans="5:5" x14ac:dyDescent="0.2">
      <c r="E758"/>
    </row>
    <row r="759" spans="5:5" x14ac:dyDescent="0.2">
      <c r="E759"/>
    </row>
    <row r="760" spans="5:5" x14ac:dyDescent="0.2">
      <c r="E760"/>
    </row>
    <row r="761" spans="5:5" x14ac:dyDescent="0.2">
      <c r="E761"/>
    </row>
    <row r="762" spans="5:5" x14ac:dyDescent="0.2">
      <c r="E762"/>
    </row>
    <row r="763" spans="5:5" x14ac:dyDescent="0.2">
      <c r="E763"/>
    </row>
    <row r="764" spans="5:5" x14ac:dyDescent="0.2">
      <c r="E764"/>
    </row>
    <row r="765" spans="5:5" x14ac:dyDescent="0.2">
      <c r="E765"/>
    </row>
    <row r="766" spans="5:5" x14ac:dyDescent="0.2">
      <c r="E766"/>
    </row>
    <row r="767" spans="5:5" x14ac:dyDescent="0.2">
      <c r="E767"/>
    </row>
    <row r="768" spans="5:5" x14ac:dyDescent="0.2">
      <c r="E768"/>
    </row>
    <row r="769" spans="5:5" x14ac:dyDescent="0.2">
      <c r="E769"/>
    </row>
    <row r="770" spans="5:5" x14ac:dyDescent="0.2">
      <c r="E770"/>
    </row>
    <row r="771" spans="5:5" x14ac:dyDescent="0.2">
      <c r="E771"/>
    </row>
    <row r="772" spans="5:5" x14ac:dyDescent="0.2">
      <c r="E772"/>
    </row>
    <row r="773" spans="5:5" x14ac:dyDescent="0.2">
      <c r="E773"/>
    </row>
    <row r="774" spans="5:5" x14ac:dyDescent="0.2">
      <c r="E774"/>
    </row>
    <row r="775" spans="5:5" x14ac:dyDescent="0.2">
      <c r="E775"/>
    </row>
    <row r="776" spans="5:5" x14ac:dyDescent="0.2">
      <c r="E776"/>
    </row>
    <row r="777" spans="5:5" x14ac:dyDescent="0.2">
      <c r="E777"/>
    </row>
    <row r="778" spans="5:5" x14ac:dyDescent="0.2">
      <c r="E778"/>
    </row>
    <row r="779" spans="5:5" x14ac:dyDescent="0.2">
      <c r="E779"/>
    </row>
    <row r="780" spans="5:5" x14ac:dyDescent="0.2">
      <c r="E780"/>
    </row>
    <row r="781" spans="5:5" x14ac:dyDescent="0.2">
      <c r="E781"/>
    </row>
    <row r="782" spans="5:5" x14ac:dyDescent="0.2">
      <c r="E782"/>
    </row>
    <row r="783" spans="5:5" x14ac:dyDescent="0.2">
      <c r="E783"/>
    </row>
    <row r="784" spans="5:5" x14ac:dyDescent="0.2">
      <c r="E784"/>
    </row>
    <row r="785" spans="5:5" x14ac:dyDescent="0.2">
      <c r="E785"/>
    </row>
    <row r="786" spans="5:5" x14ac:dyDescent="0.2">
      <c r="E786"/>
    </row>
    <row r="787" spans="5:5" x14ac:dyDescent="0.2">
      <c r="E787"/>
    </row>
    <row r="788" spans="5:5" x14ac:dyDescent="0.2">
      <c r="E788"/>
    </row>
    <row r="789" spans="5:5" x14ac:dyDescent="0.2">
      <c r="E789"/>
    </row>
    <row r="790" spans="5:5" x14ac:dyDescent="0.2">
      <c r="E790"/>
    </row>
    <row r="791" spans="5:5" x14ac:dyDescent="0.2">
      <c r="E791"/>
    </row>
    <row r="792" spans="5:5" x14ac:dyDescent="0.2">
      <c r="E792"/>
    </row>
    <row r="793" spans="5:5" x14ac:dyDescent="0.2">
      <c r="E793"/>
    </row>
    <row r="794" spans="5:5" x14ac:dyDescent="0.2">
      <c r="E794"/>
    </row>
    <row r="795" spans="5:5" x14ac:dyDescent="0.2">
      <c r="E795"/>
    </row>
    <row r="796" spans="5:5" x14ac:dyDescent="0.2">
      <c r="E796"/>
    </row>
    <row r="797" spans="5:5" x14ac:dyDescent="0.2">
      <c r="E797"/>
    </row>
    <row r="798" spans="5:5" x14ac:dyDescent="0.2">
      <c r="E798"/>
    </row>
    <row r="799" spans="5:5" x14ac:dyDescent="0.2">
      <c r="E799"/>
    </row>
    <row r="800" spans="5:5" x14ac:dyDescent="0.2">
      <c r="E800"/>
    </row>
    <row r="801" spans="5:5" x14ac:dyDescent="0.2">
      <c r="E801"/>
    </row>
    <row r="802" spans="5:5" x14ac:dyDescent="0.2">
      <c r="E802"/>
    </row>
    <row r="803" spans="5:5" x14ac:dyDescent="0.2">
      <c r="E803"/>
    </row>
    <row r="804" spans="5:5" x14ac:dyDescent="0.2">
      <c r="E804"/>
    </row>
    <row r="805" spans="5:5" x14ac:dyDescent="0.2">
      <c r="E805"/>
    </row>
    <row r="806" spans="5:5" x14ac:dyDescent="0.2">
      <c r="E806"/>
    </row>
    <row r="807" spans="5:5" x14ac:dyDescent="0.2">
      <c r="E807"/>
    </row>
    <row r="808" spans="5:5" x14ac:dyDescent="0.2">
      <c r="E808"/>
    </row>
    <row r="809" spans="5:5" x14ac:dyDescent="0.2">
      <c r="E809"/>
    </row>
    <row r="810" spans="5:5" x14ac:dyDescent="0.2">
      <c r="E810"/>
    </row>
    <row r="811" spans="5:5" x14ac:dyDescent="0.2">
      <c r="E811"/>
    </row>
    <row r="812" spans="5:5" x14ac:dyDescent="0.2">
      <c r="E812"/>
    </row>
    <row r="813" spans="5:5" x14ac:dyDescent="0.2">
      <c r="E813"/>
    </row>
    <row r="814" spans="5:5" x14ac:dyDescent="0.2">
      <c r="E814"/>
    </row>
    <row r="815" spans="5:5" x14ac:dyDescent="0.2">
      <c r="E815"/>
    </row>
    <row r="816" spans="5:5" x14ac:dyDescent="0.2">
      <c r="E816"/>
    </row>
    <row r="817" spans="5:5" x14ac:dyDescent="0.2">
      <c r="E817"/>
    </row>
    <row r="818" spans="5:5" x14ac:dyDescent="0.2">
      <c r="E818"/>
    </row>
    <row r="819" spans="5:5" x14ac:dyDescent="0.2">
      <c r="E819"/>
    </row>
    <row r="820" spans="5:5" x14ac:dyDescent="0.2">
      <c r="E820"/>
    </row>
    <row r="821" spans="5:5" x14ac:dyDescent="0.2">
      <c r="E821"/>
    </row>
    <row r="822" spans="5:5" x14ac:dyDescent="0.2">
      <c r="E822"/>
    </row>
    <row r="823" spans="5:5" x14ac:dyDescent="0.2">
      <c r="E823"/>
    </row>
    <row r="824" spans="5:5" x14ac:dyDescent="0.2">
      <c r="E824"/>
    </row>
    <row r="825" spans="5:5" x14ac:dyDescent="0.2">
      <c r="E825"/>
    </row>
    <row r="826" spans="5:5" x14ac:dyDescent="0.2">
      <c r="E826"/>
    </row>
    <row r="827" spans="5:5" x14ac:dyDescent="0.2">
      <c r="E827"/>
    </row>
    <row r="828" spans="5:5" x14ac:dyDescent="0.2">
      <c r="E828"/>
    </row>
    <row r="829" spans="5:5" x14ac:dyDescent="0.2">
      <c r="E829"/>
    </row>
    <row r="830" spans="5:5" x14ac:dyDescent="0.2">
      <c r="E830"/>
    </row>
    <row r="831" spans="5:5" x14ac:dyDescent="0.2">
      <c r="E831"/>
    </row>
    <row r="832" spans="5:5" x14ac:dyDescent="0.2">
      <c r="E832"/>
    </row>
    <row r="833" spans="5:5" x14ac:dyDescent="0.2">
      <c r="E833"/>
    </row>
    <row r="834" spans="5:5" x14ac:dyDescent="0.2">
      <c r="E834"/>
    </row>
    <row r="835" spans="5:5" x14ac:dyDescent="0.2">
      <c r="E835"/>
    </row>
    <row r="836" spans="5:5" x14ac:dyDescent="0.2">
      <c r="E836"/>
    </row>
    <row r="837" spans="5:5" x14ac:dyDescent="0.2">
      <c r="E837"/>
    </row>
    <row r="838" spans="5:5" x14ac:dyDescent="0.2">
      <c r="E838"/>
    </row>
    <row r="839" spans="5:5" x14ac:dyDescent="0.2">
      <c r="E839"/>
    </row>
    <row r="840" spans="5:5" x14ac:dyDescent="0.2">
      <c r="E840"/>
    </row>
    <row r="841" spans="5:5" x14ac:dyDescent="0.2">
      <c r="E841"/>
    </row>
    <row r="842" spans="5:5" x14ac:dyDescent="0.2">
      <c r="E842"/>
    </row>
    <row r="843" spans="5:5" x14ac:dyDescent="0.2">
      <c r="E843"/>
    </row>
    <row r="844" spans="5:5" x14ac:dyDescent="0.2">
      <c r="E844"/>
    </row>
    <row r="845" spans="5:5" x14ac:dyDescent="0.2">
      <c r="E845"/>
    </row>
    <row r="846" spans="5:5" x14ac:dyDescent="0.2">
      <c r="E846"/>
    </row>
    <row r="847" spans="5:5" x14ac:dyDescent="0.2">
      <c r="E847"/>
    </row>
    <row r="848" spans="5:5" x14ac:dyDescent="0.2">
      <c r="E848"/>
    </row>
    <row r="849" spans="5:5" x14ac:dyDescent="0.2">
      <c r="E849"/>
    </row>
    <row r="850" spans="5:5" x14ac:dyDescent="0.2">
      <c r="E850"/>
    </row>
    <row r="851" spans="5:5" x14ac:dyDescent="0.2">
      <c r="E851"/>
    </row>
    <row r="852" spans="5:5" x14ac:dyDescent="0.2">
      <c r="E852"/>
    </row>
    <row r="853" spans="5:5" x14ac:dyDescent="0.2">
      <c r="E853"/>
    </row>
    <row r="854" spans="5:5" x14ac:dyDescent="0.2">
      <c r="E854"/>
    </row>
    <row r="855" spans="5:5" x14ac:dyDescent="0.2">
      <c r="E855"/>
    </row>
    <row r="856" spans="5:5" x14ac:dyDescent="0.2">
      <c r="E856"/>
    </row>
    <row r="857" spans="5:5" x14ac:dyDescent="0.2">
      <c r="E857"/>
    </row>
    <row r="858" spans="5:5" x14ac:dyDescent="0.2">
      <c r="E858"/>
    </row>
    <row r="859" spans="5:5" x14ac:dyDescent="0.2">
      <c r="E859"/>
    </row>
    <row r="860" spans="5:5" x14ac:dyDescent="0.2">
      <c r="E860"/>
    </row>
    <row r="861" spans="5:5" x14ac:dyDescent="0.2">
      <c r="E861"/>
    </row>
    <row r="862" spans="5:5" x14ac:dyDescent="0.2">
      <c r="E862"/>
    </row>
    <row r="863" spans="5:5" x14ac:dyDescent="0.2">
      <c r="E863"/>
    </row>
    <row r="864" spans="5:5" x14ac:dyDescent="0.2">
      <c r="E864"/>
    </row>
    <row r="865" spans="5:5" x14ac:dyDescent="0.2">
      <c r="E865"/>
    </row>
    <row r="866" spans="5:5" x14ac:dyDescent="0.2">
      <c r="E866"/>
    </row>
    <row r="867" spans="5:5" x14ac:dyDescent="0.2">
      <c r="E867"/>
    </row>
    <row r="868" spans="5:5" x14ac:dyDescent="0.2">
      <c r="E868"/>
    </row>
    <row r="869" spans="5:5" x14ac:dyDescent="0.2">
      <c r="E869"/>
    </row>
    <row r="870" spans="5:5" x14ac:dyDescent="0.2">
      <c r="E870"/>
    </row>
    <row r="871" spans="5:5" x14ac:dyDescent="0.2">
      <c r="E871"/>
    </row>
    <row r="872" spans="5:5" x14ac:dyDescent="0.2">
      <c r="E872"/>
    </row>
    <row r="873" spans="5:5" x14ac:dyDescent="0.2">
      <c r="E873"/>
    </row>
    <row r="874" spans="5:5" x14ac:dyDescent="0.2">
      <c r="E874"/>
    </row>
    <row r="875" spans="5:5" x14ac:dyDescent="0.2">
      <c r="E875"/>
    </row>
    <row r="876" spans="5:5" x14ac:dyDescent="0.2">
      <c r="E876"/>
    </row>
    <row r="877" spans="5:5" x14ac:dyDescent="0.2">
      <c r="E877"/>
    </row>
    <row r="878" spans="5:5" x14ac:dyDescent="0.2">
      <c r="E878"/>
    </row>
    <row r="879" spans="5:5" x14ac:dyDescent="0.2">
      <c r="E879"/>
    </row>
    <row r="880" spans="5:5" x14ac:dyDescent="0.2">
      <c r="E880"/>
    </row>
    <row r="881" spans="5:5" x14ac:dyDescent="0.2">
      <c r="E881"/>
    </row>
    <row r="882" spans="5:5" x14ac:dyDescent="0.2">
      <c r="E882"/>
    </row>
    <row r="883" spans="5:5" x14ac:dyDescent="0.2">
      <c r="E883"/>
    </row>
    <row r="884" spans="5:5" x14ac:dyDescent="0.2">
      <c r="E884"/>
    </row>
    <row r="885" spans="5:5" x14ac:dyDescent="0.2">
      <c r="E885"/>
    </row>
    <row r="886" spans="5:5" x14ac:dyDescent="0.2">
      <c r="E886"/>
    </row>
    <row r="887" spans="5:5" x14ac:dyDescent="0.2">
      <c r="E887"/>
    </row>
    <row r="888" spans="5:5" x14ac:dyDescent="0.2">
      <c r="E888"/>
    </row>
    <row r="889" spans="5:5" x14ac:dyDescent="0.2">
      <c r="E889"/>
    </row>
    <row r="890" spans="5:5" x14ac:dyDescent="0.2">
      <c r="E890"/>
    </row>
    <row r="891" spans="5:5" x14ac:dyDescent="0.2">
      <c r="E891"/>
    </row>
    <row r="892" spans="5:5" x14ac:dyDescent="0.2">
      <c r="E892"/>
    </row>
    <row r="893" spans="5:5" x14ac:dyDescent="0.2">
      <c r="E893"/>
    </row>
    <row r="894" spans="5:5" x14ac:dyDescent="0.2">
      <c r="E894"/>
    </row>
    <row r="895" spans="5:5" x14ac:dyDescent="0.2">
      <c r="E895"/>
    </row>
    <row r="896" spans="5:5" x14ac:dyDescent="0.2">
      <c r="E896"/>
    </row>
    <row r="897" spans="5:5" x14ac:dyDescent="0.2">
      <c r="E897"/>
    </row>
    <row r="898" spans="5:5" x14ac:dyDescent="0.2">
      <c r="E898"/>
    </row>
    <row r="899" spans="5:5" x14ac:dyDescent="0.2">
      <c r="E899"/>
    </row>
    <row r="900" spans="5:5" x14ac:dyDescent="0.2">
      <c r="E900"/>
    </row>
    <row r="901" spans="5:5" x14ac:dyDescent="0.2">
      <c r="E901"/>
    </row>
    <row r="902" spans="5:5" x14ac:dyDescent="0.2">
      <c r="E902"/>
    </row>
    <row r="903" spans="5:5" x14ac:dyDescent="0.2">
      <c r="E903"/>
    </row>
    <row r="904" spans="5:5" x14ac:dyDescent="0.2">
      <c r="E904"/>
    </row>
    <row r="905" spans="5:5" x14ac:dyDescent="0.2">
      <c r="E905"/>
    </row>
    <row r="906" spans="5:5" x14ac:dyDescent="0.2">
      <c r="E906"/>
    </row>
    <row r="907" spans="5:5" x14ac:dyDescent="0.2">
      <c r="E907"/>
    </row>
    <row r="908" spans="5:5" x14ac:dyDescent="0.2">
      <c r="E908"/>
    </row>
    <row r="909" spans="5:5" x14ac:dyDescent="0.2">
      <c r="E909"/>
    </row>
    <row r="910" spans="5:5" x14ac:dyDescent="0.2">
      <c r="E910"/>
    </row>
    <row r="911" spans="5:5" x14ac:dyDescent="0.2">
      <c r="E911"/>
    </row>
    <row r="912" spans="5:5" x14ac:dyDescent="0.2">
      <c r="E912"/>
    </row>
    <row r="913" spans="5:5" x14ac:dyDescent="0.2">
      <c r="E913"/>
    </row>
    <row r="914" spans="5:5" x14ac:dyDescent="0.2">
      <c r="E914"/>
    </row>
    <row r="915" spans="5:5" x14ac:dyDescent="0.2">
      <c r="E915"/>
    </row>
    <row r="916" spans="5:5" x14ac:dyDescent="0.2">
      <c r="E916"/>
    </row>
    <row r="917" spans="5:5" x14ac:dyDescent="0.2">
      <c r="E917"/>
    </row>
    <row r="918" spans="5:5" x14ac:dyDescent="0.2">
      <c r="E918"/>
    </row>
    <row r="919" spans="5:5" x14ac:dyDescent="0.2">
      <c r="E919"/>
    </row>
    <row r="920" spans="5:5" x14ac:dyDescent="0.2">
      <c r="E920"/>
    </row>
    <row r="921" spans="5:5" x14ac:dyDescent="0.2">
      <c r="E921"/>
    </row>
    <row r="922" spans="5:5" x14ac:dyDescent="0.2">
      <c r="E922"/>
    </row>
    <row r="923" spans="5:5" x14ac:dyDescent="0.2">
      <c r="E923"/>
    </row>
    <row r="924" spans="5:5" x14ac:dyDescent="0.2">
      <c r="E924"/>
    </row>
    <row r="925" spans="5:5" x14ac:dyDescent="0.2">
      <c r="E925"/>
    </row>
    <row r="926" spans="5:5" x14ac:dyDescent="0.2">
      <c r="E926"/>
    </row>
    <row r="927" spans="5:5" x14ac:dyDescent="0.2">
      <c r="E927"/>
    </row>
    <row r="928" spans="5:5" x14ac:dyDescent="0.2">
      <c r="E928"/>
    </row>
    <row r="929" spans="5:5" x14ac:dyDescent="0.2">
      <c r="E929"/>
    </row>
    <row r="930" spans="5:5" x14ac:dyDescent="0.2">
      <c r="E930"/>
    </row>
    <row r="931" spans="5:5" x14ac:dyDescent="0.2">
      <c r="E931"/>
    </row>
    <row r="932" spans="5:5" x14ac:dyDescent="0.2">
      <c r="E932"/>
    </row>
    <row r="933" spans="5:5" x14ac:dyDescent="0.2">
      <c r="E933"/>
    </row>
    <row r="934" spans="5:5" x14ac:dyDescent="0.2">
      <c r="E934"/>
    </row>
    <row r="935" spans="5:5" x14ac:dyDescent="0.2">
      <c r="E935"/>
    </row>
    <row r="936" spans="5:5" x14ac:dyDescent="0.2">
      <c r="E936"/>
    </row>
    <row r="937" spans="5:5" x14ac:dyDescent="0.2">
      <c r="E937"/>
    </row>
    <row r="938" spans="5:5" x14ac:dyDescent="0.2">
      <c r="E938"/>
    </row>
    <row r="939" spans="5:5" x14ac:dyDescent="0.2">
      <c r="E939"/>
    </row>
    <row r="940" spans="5:5" x14ac:dyDescent="0.2">
      <c r="E940"/>
    </row>
    <row r="941" spans="5:5" x14ac:dyDescent="0.2">
      <c r="E941"/>
    </row>
    <row r="942" spans="5:5" x14ac:dyDescent="0.2">
      <c r="E942"/>
    </row>
    <row r="943" spans="5:5" x14ac:dyDescent="0.2">
      <c r="E943"/>
    </row>
    <row r="944" spans="5:5" x14ac:dyDescent="0.2">
      <c r="E944"/>
    </row>
    <row r="945" spans="5:5" x14ac:dyDescent="0.2">
      <c r="E945"/>
    </row>
    <row r="946" spans="5:5" x14ac:dyDescent="0.2">
      <c r="E946"/>
    </row>
    <row r="947" spans="5:5" x14ac:dyDescent="0.2">
      <c r="E947"/>
    </row>
    <row r="948" spans="5:5" x14ac:dyDescent="0.2">
      <c r="E948"/>
    </row>
    <row r="949" spans="5:5" x14ac:dyDescent="0.2">
      <c r="E949"/>
    </row>
    <row r="950" spans="5:5" x14ac:dyDescent="0.2">
      <c r="E950"/>
    </row>
    <row r="951" spans="5:5" x14ac:dyDescent="0.2">
      <c r="E951"/>
    </row>
    <row r="952" spans="5:5" x14ac:dyDescent="0.2">
      <c r="E952"/>
    </row>
    <row r="953" spans="5:5" x14ac:dyDescent="0.2">
      <c r="E953"/>
    </row>
    <row r="954" spans="5:5" x14ac:dyDescent="0.2">
      <c r="E954"/>
    </row>
    <row r="955" spans="5:5" x14ac:dyDescent="0.2">
      <c r="E955"/>
    </row>
    <row r="956" spans="5:5" x14ac:dyDescent="0.2">
      <c r="E956"/>
    </row>
    <row r="957" spans="5:5" x14ac:dyDescent="0.2">
      <c r="E957"/>
    </row>
    <row r="958" spans="5:5" x14ac:dyDescent="0.2">
      <c r="E958"/>
    </row>
    <row r="959" spans="5:5" x14ac:dyDescent="0.2">
      <c r="E959"/>
    </row>
    <row r="960" spans="5:5" x14ac:dyDescent="0.2">
      <c r="E960"/>
    </row>
    <row r="961" spans="5:5" x14ac:dyDescent="0.2">
      <c r="E961"/>
    </row>
    <row r="962" spans="5:5" x14ac:dyDescent="0.2">
      <c r="E962"/>
    </row>
    <row r="963" spans="5:5" x14ac:dyDescent="0.2">
      <c r="E963"/>
    </row>
    <row r="964" spans="5:5" x14ac:dyDescent="0.2">
      <c r="E964"/>
    </row>
    <row r="965" spans="5:5" x14ac:dyDescent="0.2">
      <c r="E965"/>
    </row>
    <row r="966" spans="5:5" x14ac:dyDescent="0.2">
      <c r="E966"/>
    </row>
    <row r="967" spans="5:5" x14ac:dyDescent="0.2">
      <c r="E967"/>
    </row>
    <row r="968" spans="5:5" x14ac:dyDescent="0.2">
      <c r="E968"/>
    </row>
    <row r="969" spans="5:5" x14ac:dyDescent="0.2">
      <c r="E969"/>
    </row>
    <row r="970" spans="5:5" x14ac:dyDescent="0.2">
      <c r="E970"/>
    </row>
    <row r="971" spans="5:5" x14ac:dyDescent="0.2">
      <c r="E971"/>
    </row>
    <row r="972" spans="5:5" x14ac:dyDescent="0.2">
      <c r="E972"/>
    </row>
    <row r="973" spans="5:5" x14ac:dyDescent="0.2">
      <c r="E973"/>
    </row>
    <row r="974" spans="5:5" x14ac:dyDescent="0.2">
      <c r="E974"/>
    </row>
    <row r="975" spans="5:5" x14ac:dyDescent="0.2">
      <c r="E975"/>
    </row>
    <row r="976" spans="5:5" x14ac:dyDescent="0.2">
      <c r="E976"/>
    </row>
    <row r="977" spans="5:5" x14ac:dyDescent="0.2">
      <c r="E977"/>
    </row>
    <row r="978" spans="5:5" x14ac:dyDescent="0.2">
      <c r="E978"/>
    </row>
    <row r="979" spans="5:5" x14ac:dyDescent="0.2">
      <c r="E979"/>
    </row>
    <row r="980" spans="5:5" x14ac:dyDescent="0.2">
      <c r="E980"/>
    </row>
    <row r="981" spans="5:5" x14ac:dyDescent="0.2">
      <c r="E981"/>
    </row>
    <row r="982" spans="5:5" x14ac:dyDescent="0.2">
      <c r="E982"/>
    </row>
    <row r="983" spans="5:5" x14ac:dyDescent="0.2">
      <c r="E983"/>
    </row>
    <row r="984" spans="5:5" x14ac:dyDescent="0.2">
      <c r="E984"/>
    </row>
    <row r="985" spans="5:5" x14ac:dyDescent="0.2">
      <c r="E985"/>
    </row>
    <row r="986" spans="5:5" x14ac:dyDescent="0.2">
      <c r="E986"/>
    </row>
    <row r="987" spans="5:5" x14ac:dyDescent="0.2">
      <c r="E987"/>
    </row>
    <row r="988" spans="5:5" x14ac:dyDescent="0.2">
      <c r="E988"/>
    </row>
    <row r="989" spans="5:5" x14ac:dyDescent="0.2">
      <c r="E989"/>
    </row>
    <row r="990" spans="5:5" x14ac:dyDescent="0.2">
      <c r="E990"/>
    </row>
    <row r="991" spans="5:5" x14ac:dyDescent="0.2">
      <c r="E991"/>
    </row>
    <row r="992" spans="5:5" x14ac:dyDescent="0.2">
      <c r="E992"/>
    </row>
    <row r="993" spans="5:5" x14ac:dyDescent="0.2">
      <c r="E993"/>
    </row>
    <row r="994" spans="5:5" x14ac:dyDescent="0.2">
      <c r="E994"/>
    </row>
    <row r="995" spans="5:5" x14ac:dyDescent="0.2">
      <c r="E995"/>
    </row>
    <row r="996" spans="5:5" x14ac:dyDescent="0.2">
      <c r="E996"/>
    </row>
    <row r="997" spans="5:5" x14ac:dyDescent="0.2">
      <c r="E997"/>
    </row>
    <row r="998" spans="5:5" x14ac:dyDescent="0.2">
      <c r="E998"/>
    </row>
    <row r="999" spans="5:5" x14ac:dyDescent="0.2">
      <c r="E999"/>
    </row>
    <row r="1000" spans="5:5" x14ac:dyDescent="0.2">
      <c r="E1000"/>
    </row>
    <row r="1001" spans="5:5" x14ac:dyDescent="0.2">
      <c r="E1001"/>
    </row>
    <row r="1002" spans="5:5" x14ac:dyDescent="0.2">
      <c r="E1002"/>
    </row>
    <row r="1003" spans="5:5" x14ac:dyDescent="0.2">
      <c r="E1003"/>
    </row>
    <row r="1004" spans="5:5" x14ac:dyDescent="0.2">
      <c r="E1004"/>
    </row>
    <row r="1005" spans="5:5" x14ac:dyDescent="0.2">
      <c r="E1005"/>
    </row>
    <row r="1006" spans="5:5" x14ac:dyDescent="0.2">
      <c r="E1006"/>
    </row>
    <row r="1007" spans="5:5" x14ac:dyDescent="0.2">
      <c r="E1007"/>
    </row>
    <row r="1008" spans="5:5" x14ac:dyDescent="0.2">
      <c r="E1008"/>
    </row>
    <row r="1009" spans="5:5" x14ac:dyDescent="0.2">
      <c r="E1009"/>
    </row>
    <row r="1010" spans="5:5" x14ac:dyDescent="0.2">
      <c r="E1010"/>
    </row>
    <row r="1011" spans="5:5" x14ac:dyDescent="0.2">
      <c r="E1011"/>
    </row>
    <row r="1012" spans="5:5" x14ac:dyDescent="0.2">
      <c r="E1012"/>
    </row>
    <row r="1013" spans="5:5" x14ac:dyDescent="0.2">
      <c r="E1013"/>
    </row>
    <row r="1014" spans="5:5" x14ac:dyDescent="0.2">
      <c r="E1014"/>
    </row>
    <row r="1015" spans="5:5" x14ac:dyDescent="0.2">
      <c r="E1015"/>
    </row>
    <row r="1016" spans="5:5" x14ac:dyDescent="0.2">
      <c r="E1016"/>
    </row>
    <row r="1017" spans="5:5" x14ac:dyDescent="0.2">
      <c r="E1017"/>
    </row>
    <row r="1018" spans="5:5" x14ac:dyDescent="0.2">
      <c r="E1018"/>
    </row>
    <row r="1019" spans="5:5" x14ac:dyDescent="0.2">
      <c r="E1019"/>
    </row>
    <row r="1020" spans="5:5" x14ac:dyDescent="0.2">
      <c r="E1020"/>
    </row>
    <row r="1021" spans="5:5" x14ac:dyDescent="0.2">
      <c r="E1021"/>
    </row>
    <row r="1022" spans="5:5" x14ac:dyDescent="0.2">
      <c r="E1022"/>
    </row>
    <row r="1023" spans="5:5" x14ac:dyDescent="0.2">
      <c r="E1023"/>
    </row>
    <row r="1024" spans="5:5" x14ac:dyDescent="0.2">
      <c r="E1024"/>
    </row>
    <row r="1025" spans="5:5" x14ac:dyDescent="0.2">
      <c r="E1025"/>
    </row>
    <row r="1026" spans="5:5" x14ac:dyDescent="0.2">
      <c r="E1026"/>
    </row>
    <row r="1027" spans="5:5" x14ac:dyDescent="0.2">
      <c r="E1027"/>
    </row>
    <row r="1028" spans="5:5" x14ac:dyDescent="0.2">
      <c r="E1028"/>
    </row>
    <row r="1029" spans="5:5" x14ac:dyDescent="0.2">
      <c r="E1029"/>
    </row>
    <row r="1030" spans="5:5" x14ac:dyDescent="0.2">
      <c r="E1030"/>
    </row>
    <row r="1031" spans="5:5" x14ac:dyDescent="0.2">
      <c r="E1031"/>
    </row>
    <row r="1032" spans="5:5" x14ac:dyDescent="0.2">
      <c r="E1032"/>
    </row>
    <row r="1033" spans="5:5" x14ac:dyDescent="0.2">
      <c r="E1033"/>
    </row>
    <row r="1034" spans="5:5" x14ac:dyDescent="0.2">
      <c r="E1034"/>
    </row>
    <row r="1035" spans="5:5" x14ac:dyDescent="0.2">
      <c r="E1035"/>
    </row>
    <row r="1036" spans="5:5" x14ac:dyDescent="0.2">
      <c r="E1036"/>
    </row>
    <row r="1037" spans="5:5" x14ac:dyDescent="0.2">
      <c r="E1037"/>
    </row>
    <row r="1038" spans="5:5" x14ac:dyDescent="0.2">
      <c r="E1038"/>
    </row>
    <row r="1039" spans="5:5" x14ac:dyDescent="0.2">
      <c r="E1039"/>
    </row>
    <row r="1040" spans="5:5" x14ac:dyDescent="0.2">
      <c r="E1040"/>
    </row>
    <row r="1041" spans="5:5" x14ac:dyDescent="0.2">
      <c r="E1041"/>
    </row>
    <row r="1042" spans="5:5" x14ac:dyDescent="0.2">
      <c r="E1042"/>
    </row>
    <row r="1043" spans="5:5" x14ac:dyDescent="0.2">
      <c r="E1043"/>
    </row>
    <row r="1044" spans="5:5" x14ac:dyDescent="0.2">
      <c r="E1044"/>
    </row>
    <row r="1045" spans="5:5" x14ac:dyDescent="0.2">
      <c r="E1045"/>
    </row>
    <row r="1046" spans="5:5" x14ac:dyDescent="0.2">
      <c r="E1046"/>
    </row>
    <row r="1047" spans="5:5" x14ac:dyDescent="0.2">
      <c r="E1047"/>
    </row>
    <row r="1048" spans="5:5" x14ac:dyDescent="0.2">
      <c r="E1048"/>
    </row>
    <row r="1049" spans="5:5" x14ac:dyDescent="0.2">
      <c r="E1049"/>
    </row>
    <row r="1050" spans="5:5" x14ac:dyDescent="0.2">
      <c r="E1050"/>
    </row>
    <row r="1051" spans="5:5" x14ac:dyDescent="0.2">
      <c r="E1051"/>
    </row>
    <row r="1052" spans="5:5" x14ac:dyDescent="0.2">
      <c r="E1052"/>
    </row>
    <row r="1053" spans="5:5" x14ac:dyDescent="0.2">
      <c r="E1053"/>
    </row>
    <row r="1054" spans="5:5" x14ac:dyDescent="0.2">
      <c r="E1054"/>
    </row>
    <row r="1055" spans="5:5" x14ac:dyDescent="0.2">
      <c r="E1055"/>
    </row>
    <row r="1056" spans="5:5" x14ac:dyDescent="0.2">
      <c r="E1056"/>
    </row>
    <row r="1057" spans="5:5" x14ac:dyDescent="0.2">
      <c r="E1057"/>
    </row>
    <row r="1058" spans="5:5" x14ac:dyDescent="0.2">
      <c r="E1058"/>
    </row>
    <row r="1059" spans="5:5" x14ac:dyDescent="0.2">
      <c r="E1059"/>
    </row>
    <row r="1060" spans="5:5" x14ac:dyDescent="0.2">
      <c r="E1060"/>
    </row>
    <row r="1061" spans="5:5" x14ac:dyDescent="0.2">
      <c r="E1061"/>
    </row>
    <row r="1062" spans="5:5" x14ac:dyDescent="0.2">
      <c r="E1062"/>
    </row>
    <row r="1063" spans="5:5" x14ac:dyDescent="0.2">
      <c r="E1063"/>
    </row>
    <row r="1064" spans="5:5" x14ac:dyDescent="0.2">
      <c r="E1064"/>
    </row>
    <row r="1065" spans="5:5" x14ac:dyDescent="0.2">
      <c r="E1065"/>
    </row>
    <row r="1066" spans="5:5" x14ac:dyDescent="0.2">
      <c r="E1066"/>
    </row>
    <row r="1067" spans="5:5" x14ac:dyDescent="0.2">
      <c r="E1067"/>
    </row>
    <row r="1068" spans="5:5" x14ac:dyDescent="0.2">
      <c r="E1068"/>
    </row>
    <row r="1069" spans="5:5" x14ac:dyDescent="0.2">
      <c r="E1069"/>
    </row>
    <row r="1070" spans="5:5" x14ac:dyDescent="0.2">
      <c r="E1070"/>
    </row>
    <row r="1071" spans="5:5" x14ac:dyDescent="0.2">
      <c r="E1071"/>
    </row>
    <row r="1072" spans="5:5" x14ac:dyDescent="0.2">
      <c r="E1072"/>
    </row>
    <row r="1073" spans="5:5" x14ac:dyDescent="0.2">
      <c r="E1073"/>
    </row>
    <row r="1074" spans="5:5" x14ac:dyDescent="0.2">
      <c r="E1074"/>
    </row>
    <row r="1075" spans="5:5" x14ac:dyDescent="0.2">
      <c r="E1075"/>
    </row>
    <row r="1076" spans="5:5" x14ac:dyDescent="0.2">
      <c r="E1076"/>
    </row>
    <row r="1077" spans="5:5" x14ac:dyDescent="0.2">
      <c r="E1077"/>
    </row>
    <row r="1078" spans="5:5" x14ac:dyDescent="0.2">
      <c r="E1078"/>
    </row>
    <row r="1079" spans="5:5" x14ac:dyDescent="0.2">
      <c r="E1079"/>
    </row>
    <row r="1080" spans="5:5" x14ac:dyDescent="0.2">
      <c r="E1080"/>
    </row>
    <row r="1081" spans="5:5" x14ac:dyDescent="0.2">
      <c r="E1081"/>
    </row>
    <row r="1082" spans="5:5" x14ac:dyDescent="0.2">
      <c r="E1082"/>
    </row>
    <row r="1083" spans="5:5" x14ac:dyDescent="0.2">
      <c r="E1083"/>
    </row>
    <row r="1084" spans="5:5" x14ac:dyDescent="0.2">
      <c r="E1084"/>
    </row>
    <row r="1085" spans="5:5" x14ac:dyDescent="0.2">
      <c r="E1085"/>
    </row>
    <row r="1086" spans="5:5" x14ac:dyDescent="0.2">
      <c r="E1086"/>
    </row>
    <row r="1087" spans="5:5" x14ac:dyDescent="0.2">
      <c r="E1087"/>
    </row>
    <row r="1088" spans="5:5" x14ac:dyDescent="0.2">
      <c r="E1088"/>
    </row>
    <row r="1089" spans="5:5" x14ac:dyDescent="0.2">
      <c r="E1089"/>
    </row>
    <row r="1090" spans="5:5" x14ac:dyDescent="0.2">
      <c r="E1090"/>
    </row>
    <row r="1091" spans="5:5" x14ac:dyDescent="0.2">
      <c r="E1091"/>
    </row>
    <row r="1092" spans="5:5" x14ac:dyDescent="0.2">
      <c r="E1092"/>
    </row>
    <row r="1093" spans="5:5" x14ac:dyDescent="0.2">
      <c r="E1093"/>
    </row>
    <row r="1094" spans="5:5" x14ac:dyDescent="0.2">
      <c r="E1094"/>
    </row>
    <row r="1095" spans="5:5" x14ac:dyDescent="0.2">
      <c r="E1095"/>
    </row>
    <row r="1096" spans="5:5" x14ac:dyDescent="0.2">
      <c r="E1096"/>
    </row>
    <row r="1097" spans="5:5" x14ac:dyDescent="0.2">
      <c r="E1097"/>
    </row>
    <row r="1098" spans="5:5" x14ac:dyDescent="0.2">
      <c r="E1098"/>
    </row>
    <row r="1099" spans="5:5" x14ac:dyDescent="0.2">
      <c r="E1099"/>
    </row>
    <row r="1100" spans="5:5" x14ac:dyDescent="0.2">
      <c r="E1100"/>
    </row>
    <row r="1101" spans="5:5" x14ac:dyDescent="0.2">
      <c r="E1101"/>
    </row>
    <row r="1102" spans="5:5" x14ac:dyDescent="0.2">
      <c r="E1102"/>
    </row>
    <row r="1103" spans="5:5" x14ac:dyDescent="0.2">
      <c r="E1103"/>
    </row>
    <row r="1104" spans="5:5" x14ac:dyDescent="0.2">
      <c r="E1104"/>
    </row>
    <row r="1105" spans="5:5" x14ac:dyDescent="0.2">
      <c r="E1105"/>
    </row>
    <row r="1106" spans="5:5" x14ac:dyDescent="0.2">
      <c r="E1106"/>
    </row>
    <row r="1107" spans="5:5" x14ac:dyDescent="0.2">
      <c r="E1107"/>
    </row>
    <row r="1108" spans="5:5" x14ac:dyDescent="0.2">
      <c r="E1108"/>
    </row>
    <row r="1109" spans="5:5" x14ac:dyDescent="0.2">
      <c r="E1109"/>
    </row>
    <row r="1110" spans="5:5" x14ac:dyDescent="0.2">
      <c r="E1110"/>
    </row>
    <row r="1111" spans="5:5" x14ac:dyDescent="0.2">
      <c r="E1111"/>
    </row>
    <row r="1112" spans="5:5" x14ac:dyDescent="0.2">
      <c r="E1112"/>
    </row>
    <row r="1113" spans="5:5" x14ac:dyDescent="0.2">
      <c r="E1113"/>
    </row>
    <row r="1114" spans="5:5" x14ac:dyDescent="0.2">
      <c r="E1114"/>
    </row>
    <row r="1115" spans="5:5" x14ac:dyDescent="0.2">
      <c r="E1115"/>
    </row>
    <row r="1116" spans="5:5" x14ac:dyDescent="0.2">
      <c r="E1116"/>
    </row>
    <row r="1117" spans="5:5" x14ac:dyDescent="0.2">
      <c r="E1117"/>
    </row>
    <row r="1118" spans="5:5" x14ac:dyDescent="0.2">
      <c r="E1118"/>
    </row>
    <row r="1119" spans="5:5" x14ac:dyDescent="0.2">
      <c r="E1119"/>
    </row>
    <row r="1120" spans="5:5" x14ac:dyDescent="0.2">
      <c r="E1120"/>
    </row>
    <row r="1121" spans="5:5" x14ac:dyDescent="0.2">
      <c r="E1121"/>
    </row>
    <row r="1122" spans="5:5" x14ac:dyDescent="0.2">
      <c r="E1122"/>
    </row>
    <row r="1123" spans="5:5" x14ac:dyDescent="0.2">
      <c r="E1123"/>
    </row>
    <row r="1124" spans="5:5" x14ac:dyDescent="0.2">
      <c r="E1124"/>
    </row>
    <row r="1125" spans="5:5" x14ac:dyDescent="0.2">
      <c r="E1125"/>
    </row>
  </sheetData>
  <mergeCells count="29">
    <mergeCell ref="B108:F108"/>
    <mergeCell ref="A1:F1"/>
    <mergeCell ref="A3:F3"/>
    <mergeCell ref="B19:F19"/>
    <mergeCell ref="B57:F57"/>
    <mergeCell ref="C27:F27"/>
    <mergeCell ref="A5:F5"/>
    <mergeCell ref="A56:F56"/>
    <mergeCell ref="B11:F11"/>
    <mergeCell ref="A2:F2"/>
    <mergeCell ref="B35:F35"/>
    <mergeCell ref="A6:F6"/>
    <mergeCell ref="B38:F38"/>
    <mergeCell ref="B179:F179"/>
    <mergeCell ref="B16:F16"/>
    <mergeCell ref="B143:F143"/>
    <mergeCell ref="A10:F10"/>
    <mergeCell ref="B168:F168"/>
    <mergeCell ref="B173:F173"/>
    <mergeCell ref="C21:F21"/>
    <mergeCell ref="C80:F80"/>
    <mergeCell ref="C97:F97"/>
    <mergeCell ref="C58:F58"/>
    <mergeCell ref="B165:F165"/>
    <mergeCell ref="B158:F158"/>
    <mergeCell ref="B153:F153"/>
    <mergeCell ref="B162:F162"/>
    <mergeCell ref="C89:F89"/>
    <mergeCell ref="B136:F136"/>
  </mergeCells>
  <pageMargins left="0.51181102362204722" right="0.31496062992125984" top="0.55118110236220474" bottom="0.35433070866141736" header="0.31496062992125984" footer="0.31496062992125984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3"/>
  <sheetViews>
    <sheetView tabSelected="1" workbookViewId="0">
      <selection activeCell="I15" sqref="I15"/>
    </sheetView>
  </sheetViews>
  <sheetFormatPr defaultRowHeight="12.75" x14ac:dyDescent="0.2"/>
  <cols>
    <col min="1" max="1" width="16.7109375" customWidth="1"/>
    <col min="2" max="2" width="12" customWidth="1"/>
    <col min="3" max="3" width="12.140625" customWidth="1"/>
    <col min="4" max="4" width="8.85546875" customWidth="1"/>
    <col min="5" max="6" width="12.140625" customWidth="1"/>
  </cols>
  <sheetData>
    <row r="1" spans="1:12" ht="18" customHeight="1" x14ac:dyDescent="0.2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12" ht="18.75" customHeight="1" thickBot="1" x14ac:dyDescent="0.25">
      <c r="A2" s="62" t="s">
        <v>153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2" ht="15.75" thickBot="1" x14ac:dyDescent="0.3">
      <c r="A3" s="8"/>
      <c r="B3" s="68" t="s">
        <v>152</v>
      </c>
      <c r="C3" s="69"/>
      <c r="D3" s="69"/>
      <c r="E3" s="70"/>
      <c r="F3" s="65" t="s">
        <v>149</v>
      </c>
      <c r="G3" s="66"/>
      <c r="H3" s="66"/>
      <c r="I3" s="66"/>
      <c r="J3" s="66"/>
      <c r="K3" s="66"/>
      <c r="L3" s="67"/>
    </row>
    <row r="4" spans="1:12" ht="15.75" thickBot="1" x14ac:dyDescent="0.3">
      <c r="A4" s="9" t="s">
        <v>137</v>
      </c>
      <c r="B4" s="4" t="s">
        <v>146</v>
      </c>
      <c r="C4" s="22" t="s">
        <v>147</v>
      </c>
      <c r="D4" s="21" t="s">
        <v>148</v>
      </c>
      <c r="E4" s="25" t="s">
        <v>151</v>
      </c>
      <c r="F4" s="34" t="s">
        <v>196</v>
      </c>
      <c r="G4" s="27" t="s">
        <v>138</v>
      </c>
      <c r="H4" s="28" t="s">
        <v>139</v>
      </c>
      <c r="I4" s="28" t="s">
        <v>140</v>
      </c>
      <c r="J4" s="28" t="s">
        <v>141</v>
      </c>
      <c r="K4" s="28" t="s">
        <v>142</v>
      </c>
      <c r="L4" s="29" t="s">
        <v>143</v>
      </c>
    </row>
    <row r="5" spans="1:12" ht="15" x14ac:dyDescent="0.25">
      <c r="A5" s="10" t="s">
        <v>4</v>
      </c>
      <c r="B5" s="7">
        <v>948</v>
      </c>
      <c r="C5" s="48">
        <v>52.25</v>
      </c>
      <c r="D5" s="6">
        <f>B5*C5</f>
        <v>49533</v>
      </c>
      <c r="E5" s="23">
        <f>D5/1.1</f>
        <v>45030</v>
      </c>
      <c r="F5" s="35">
        <v>45</v>
      </c>
      <c r="G5" s="30">
        <v>44.5</v>
      </c>
      <c r="H5" s="3">
        <v>43</v>
      </c>
      <c r="I5" s="3">
        <v>44.5</v>
      </c>
      <c r="J5" s="3">
        <v>42</v>
      </c>
      <c r="K5" s="3">
        <v>40.5</v>
      </c>
      <c r="L5" s="26">
        <v>40</v>
      </c>
    </row>
    <row r="6" spans="1:12" ht="15" x14ac:dyDescent="0.25">
      <c r="A6" s="10" t="s">
        <v>144</v>
      </c>
      <c r="B6" s="7">
        <v>948</v>
      </c>
      <c r="C6" s="49">
        <v>9.5</v>
      </c>
      <c r="D6" s="6">
        <f>B6*C6</f>
        <v>9006</v>
      </c>
      <c r="E6" s="23">
        <f>D6/1.1</f>
        <v>8187.272727272727</v>
      </c>
      <c r="F6" s="35">
        <v>10</v>
      </c>
      <c r="G6" s="31">
        <v>10</v>
      </c>
      <c r="H6" s="1">
        <v>10</v>
      </c>
      <c r="I6" s="1">
        <v>8.5</v>
      </c>
      <c r="J6" s="1">
        <v>8</v>
      </c>
      <c r="K6" s="1">
        <v>8</v>
      </c>
      <c r="L6" s="2">
        <v>7.5</v>
      </c>
    </row>
    <row r="7" spans="1:12" ht="15" x14ac:dyDescent="0.25">
      <c r="A7" s="8" t="s">
        <v>6</v>
      </c>
      <c r="B7" s="7">
        <v>948</v>
      </c>
      <c r="C7" s="48">
        <v>33.25</v>
      </c>
      <c r="D7" s="6">
        <f t="shared" ref="D7" si="0">B7*C7</f>
        <v>31521</v>
      </c>
      <c r="E7" s="23">
        <f t="shared" ref="E7" si="1">D7/1.1</f>
        <v>28655.454545454544</v>
      </c>
      <c r="F7" s="35">
        <v>35</v>
      </c>
      <c r="G7" s="31">
        <v>25.5</v>
      </c>
      <c r="H7" s="1">
        <v>27</v>
      </c>
      <c r="I7" s="1">
        <v>22</v>
      </c>
      <c r="J7" s="1">
        <v>25</v>
      </c>
      <c r="K7" s="1">
        <v>26.5</v>
      </c>
      <c r="L7" s="2">
        <v>27.5</v>
      </c>
    </row>
    <row r="8" spans="1:12" ht="15" thickBot="1" x14ac:dyDescent="0.25">
      <c r="A8" s="8"/>
      <c r="B8" s="11"/>
      <c r="C8" s="50"/>
      <c r="D8" s="13"/>
      <c r="E8" s="24"/>
      <c r="F8" s="36"/>
      <c r="G8" s="32"/>
      <c r="H8" s="12"/>
      <c r="I8" s="12"/>
      <c r="J8" s="12"/>
      <c r="K8" s="14"/>
      <c r="L8" s="15"/>
    </row>
    <row r="9" spans="1:12" ht="15.75" thickBot="1" x14ac:dyDescent="0.3">
      <c r="A9" s="20" t="s">
        <v>145</v>
      </c>
      <c r="B9" s="4"/>
      <c r="C9" s="16">
        <f>SUM(C5:C8)</f>
        <v>95</v>
      </c>
      <c r="D9" s="5">
        <f>SUM(D5:D8)</f>
        <v>90060</v>
      </c>
      <c r="E9" s="17">
        <f>SUM(E5:E8)</f>
        <v>81872.727272727265</v>
      </c>
      <c r="F9" s="40">
        <v>90</v>
      </c>
      <c r="G9" s="33">
        <f>SUM(G5:G8)</f>
        <v>80</v>
      </c>
      <c r="H9" s="18">
        <f t="shared" ref="H9:L9" si="2">SUM(H5:H8)</f>
        <v>80</v>
      </c>
      <c r="I9" s="18">
        <f t="shared" si="2"/>
        <v>75</v>
      </c>
      <c r="J9" s="18">
        <f t="shared" si="2"/>
        <v>75</v>
      </c>
      <c r="K9" s="18">
        <f t="shared" si="2"/>
        <v>75</v>
      </c>
      <c r="L9" s="19">
        <f t="shared" si="2"/>
        <v>75</v>
      </c>
    </row>
    <row r="13" spans="1:12" ht="16.5" customHeight="1" x14ac:dyDescent="0.2"/>
  </sheetData>
  <mergeCells count="4">
    <mergeCell ref="B3:E3"/>
    <mergeCell ref="A1:L1"/>
    <mergeCell ref="A2:L2"/>
    <mergeCell ref="F3:L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2019-20</vt:lpstr>
      <vt:lpstr>Dist. Dues - history</vt:lpstr>
      <vt:lpstr>'Budget 2019-20'!Print_Area</vt:lpstr>
      <vt:lpstr>'Dist. Dues - history'!Print_Area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2018-04-08T04:48:16Z</dcterms:created>
  <dcterms:modified xsi:type="dcterms:W3CDTF">2019-04-16T01:24:04Z</dcterms:modified>
</cp:coreProperties>
</file>